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能源交通\"/>
    </mc:Choice>
  </mc:AlternateContent>
  <bookViews>
    <workbookView xWindow="0" yWindow="0" windowWidth="20490" windowHeight="7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O17" i="1"/>
  <c r="M69" i="1"/>
  <c r="L69" i="1"/>
  <c r="K69" i="1"/>
  <c r="J69" i="1"/>
  <c r="I69" i="1"/>
  <c r="H69" i="1"/>
  <c r="G69" i="1"/>
  <c r="F69" i="1"/>
  <c r="E69" i="1"/>
  <c r="D69" i="1"/>
  <c r="C69" i="1"/>
  <c r="M67" i="1"/>
  <c r="L67" i="1"/>
  <c r="K67" i="1"/>
  <c r="J67" i="1"/>
  <c r="I67" i="1"/>
  <c r="H67" i="1"/>
  <c r="G67" i="1"/>
  <c r="F67" i="1"/>
  <c r="E67" i="1"/>
  <c r="D67" i="1"/>
  <c r="C67" i="1"/>
  <c r="M65" i="1"/>
  <c r="L65" i="1"/>
  <c r="K65" i="1"/>
  <c r="J65" i="1"/>
  <c r="I65" i="1"/>
  <c r="H65" i="1"/>
  <c r="G65" i="1"/>
  <c r="F65" i="1"/>
  <c r="E65" i="1"/>
  <c r="D65" i="1"/>
  <c r="C65" i="1"/>
  <c r="M63" i="1"/>
  <c r="L63" i="1"/>
  <c r="K63" i="1"/>
  <c r="J63" i="1"/>
  <c r="I63" i="1"/>
  <c r="H63" i="1"/>
  <c r="G63" i="1"/>
  <c r="F63" i="1"/>
  <c r="E63" i="1"/>
  <c r="D63" i="1"/>
  <c r="C63" i="1"/>
  <c r="M61" i="1"/>
  <c r="L61" i="1"/>
  <c r="K61" i="1"/>
  <c r="J61" i="1"/>
  <c r="I61" i="1"/>
  <c r="H61" i="1"/>
  <c r="G61" i="1"/>
  <c r="F61" i="1"/>
  <c r="E61" i="1"/>
  <c r="D61" i="1"/>
  <c r="C61" i="1"/>
  <c r="M55" i="1"/>
  <c r="L55" i="1"/>
  <c r="K55" i="1"/>
  <c r="J55" i="1"/>
  <c r="I55" i="1"/>
  <c r="H55" i="1"/>
  <c r="G55" i="1"/>
  <c r="F55" i="1"/>
  <c r="E55" i="1"/>
  <c r="D55" i="1"/>
  <c r="C55" i="1"/>
  <c r="M21" i="1"/>
  <c r="L21" i="1"/>
  <c r="K21" i="1"/>
  <c r="J21" i="1"/>
  <c r="I21" i="1"/>
  <c r="H21" i="1"/>
  <c r="G21" i="1"/>
  <c r="F21" i="1"/>
  <c r="E21" i="1"/>
  <c r="D21" i="1"/>
  <c r="C21" i="1"/>
  <c r="M11" i="1"/>
  <c r="L11" i="1"/>
  <c r="K11" i="1"/>
  <c r="J11" i="1"/>
  <c r="I11" i="1"/>
  <c r="H11" i="1"/>
  <c r="G11" i="1"/>
  <c r="F11" i="1"/>
  <c r="E11" i="1"/>
  <c r="D11" i="1"/>
  <c r="C11" i="1"/>
  <c r="M9" i="1"/>
  <c r="L9" i="1"/>
  <c r="K9" i="1"/>
  <c r="J9" i="1"/>
  <c r="I9" i="1"/>
  <c r="H9" i="1"/>
  <c r="G9" i="1"/>
  <c r="F9" i="1"/>
  <c r="E9" i="1"/>
  <c r="D9" i="1"/>
  <c r="C9" i="1"/>
  <c r="M7" i="1"/>
  <c r="L7" i="1"/>
  <c r="K7" i="1"/>
  <c r="J7" i="1"/>
  <c r="I7" i="1"/>
  <c r="H7" i="1"/>
  <c r="G7" i="1"/>
  <c r="F7" i="1"/>
  <c r="M5" i="1"/>
  <c r="L5" i="1"/>
  <c r="K5" i="1"/>
  <c r="J5" i="1"/>
  <c r="I5" i="1"/>
  <c r="H5" i="1"/>
  <c r="G5" i="1"/>
  <c r="F5" i="1"/>
  <c r="E5" i="1"/>
  <c r="D5" i="1"/>
  <c r="C5" i="1"/>
  <c r="N4" i="1"/>
  <c r="O4" i="1"/>
  <c r="N6" i="1"/>
  <c r="O6" i="1"/>
  <c r="N8" i="1"/>
  <c r="O8" i="1"/>
  <c r="N10" i="1"/>
  <c r="O10" i="1"/>
  <c r="N12" i="1"/>
  <c r="O12" i="1"/>
  <c r="N13" i="1"/>
  <c r="O13" i="1"/>
  <c r="N14" i="1"/>
  <c r="O14" i="1"/>
  <c r="N15" i="1"/>
  <c r="O15" i="1"/>
  <c r="N16" i="1"/>
  <c r="O16" i="1"/>
  <c r="N20" i="1"/>
  <c r="O20" i="1"/>
  <c r="N22" i="1"/>
  <c r="O22" i="1"/>
  <c r="N23" i="1"/>
  <c r="O23" i="1"/>
  <c r="N24" i="1"/>
  <c r="O24" i="1"/>
  <c r="N25" i="1"/>
  <c r="O25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37" i="1"/>
  <c r="O37" i="1"/>
  <c r="N38" i="1"/>
  <c r="O38" i="1"/>
  <c r="N39" i="1"/>
  <c r="O39" i="1"/>
  <c r="N40" i="1"/>
  <c r="O40" i="1"/>
  <c r="N41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N48" i="1"/>
  <c r="O48" i="1"/>
  <c r="N49" i="1"/>
  <c r="O49" i="1"/>
  <c r="N50" i="1"/>
  <c r="O50" i="1"/>
  <c r="N51" i="1"/>
  <c r="O51" i="1"/>
  <c r="N52" i="1"/>
  <c r="O52" i="1"/>
  <c r="N54" i="1"/>
  <c r="O54" i="1"/>
  <c r="N56" i="1"/>
  <c r="O56" i="1"/>
  <c r="N57" i="1"/>
  <c r="O57" i="1"/>
  <c r="N58" i="1"/>
  <c r="O58" i="1"/>
  <c r="N60" i="1"/>
  <c r="O60" i="1"/>
  <c r="N62" i="1"/>
  <c r="O62" i="1"/>
  <c r="N64" i="1"/>
  <c r="O64" i="1"/>
  <c r="N66" i="1"/>
  <c r="O66" i="1"/>
  <c r="N68" i="1"/>
  <c r="O68" i="1"/>
  <c r="N71" i="1"/>
  <c r="M73" i="1"/>
  <c r="M75" i="1"/>
  <c r="S10" i="1"/>
  <c r="T10" i="1"/>
  <c r="T8" i="1"/>
  <c r="S8" i="1"/>
  <c r="T7" i="1"/>
  <c r="S7" i="1"/>
  <c r="T6" i="1"/>
  <c r="S6" i="1"/>
  <c r="T4" i="1"/>
  <c r="S4" i="1"/>
  <c r="T3" i="1"/>
  <c r="S3" i="1"/>
  <c r="L73" i="1"/>
  <c r="L75" i="1" s="1"/>
  <c r="K73" i="1"/>
  <c r="K75" i="1" s="1"/>
  <c r="J73" i="1"/>
  <c r="J75" i="1" s="1"/>
  <c r="I73" i="1"/>
  <c r="I75" i="1" s="1"/>
  <c r="H73" i="1"/>
  <c r="H75" i="1" s="1"/>
  <c r="G73" i="1"/>
  <c r="G75" i="1" s="1"/>
  <c r="F73" i="1"/>
  <c r="F75" i="1" s="1"/>
  <c r="E73" i="1"/>
  <c r="E75" i="1" s="1"/>
  <c r="D73" i="1"/>
  <c r="D75" i="1" s="1"/>
  <c r="C73" i="1"/>
  <c r="C75" i="1" s="1"/>
  <c r="B73" i="1"/>
  <c r="B75" i="1" s="1"/>
  <c r="O70" i="1" l="1"/>
</calcChain>
</file>

<file path=xl/sharedStrings.xml><?xml version="1.0" encoding="utf-8"?>
<sst xmlns="http://schemas.openxmlformats.org/spreadsheetml/2006/main" count="88" uniqueCount="78">
  <si>
    <t xml:space="preserve">农、林、牧、渔、水利业         </t>
  </si>
  <si>
    <t xml:space="preserve">工业                       </t>
  </si>
  <si>
    <t xml:space="preserve">  采掘业                   </t>
  </si>
  <si>
    <t>煤炭开采和洗选业</t>
  </si>
  <si>
    <t>石油和天然气开采业</t>
  </si>
  <si>
    <t>黑色金属矿采选业</t>
  </si>
  <si>
    <t>有色金属矿采选业</t>
  </si>
  <si>
    <t>非金属矿采选业</t>
  </si>
  <si>
    <t>开采辅助活动</t>
  </si>
  <si>
    <t>其他采矿业</t>
  </si>
  <si>
    <t xml:space="preserve">  制造业                   </t>
  </si>
  <si>
    <t>农副食品加工业</t>
  </si>
  <si>
    <t>食品制造业</t>
  </si>
  <si>
    <t>酒、饮料和精制茶制造业</t>
    <phoneticPr fontId="3" type="noConversion"/>
  </si>
  <si>
    <t xml:space="preserve">烟草制品业 </t>
  </si>
  <si>
    <t>纺织业</t>
  </si>
  <si>
    <t>纺织服装、服饰业</t>
  </si>
  <si>
    <t>皮革、毛皮、羽毛及其制品和 制鞋业</t>
    <phoneticPr fontId="3" type="noConversion"/>
  </si>
  <si>
    <t>木材加工和木、竹、藤、棕、草 制品业</t>
    <phoneticPr fontId="3" type="noConversion"/>
  </si>
  <si>
    <t xml:space="preserve">家具制造业 </t>
  </si>
  <si>
    <t xml:space="preserve">造纸和纸制品业 </t>
  </si>
  <si>
    <t>印刷和记录媒介复制业</t>
  </si>
  <si>
    <t>文教、工美、体育和娱乐用品 制造业</t>
    <phoneticPr fontId="3" type="noConversion"/>
  </si>
  <si>
    <t>2..86</t>
    <phoneticPr fontId="3" type="noConversion"/>
  </si>
  <si>
    <t xml:space="preserve">石油加工、炼焦和核燃料加工业 </t>
  </si>
  <si>
    <t>化学原料和化学制品制造业</t>
  </si>
  <si>
    <t xml:space="preserve">医药制造业 </t>
  </si>
  <si>
    <t>化学纤维制造业</t>
  </si>
  <si>
    <t>非金属矿物制品业</t>
  </si>
  <si>
    <t xml:space="preserve">黑色金属冶炼和压延加工业 </t>
  </si>
  <si>
    <t xml:space="preserve">有色金属冶炼和压延加工业 </t>
  </si>
  <si>
    <t xml:space="preserve">金属制品业 </t>
  </si>
  <si>
    <t>通用设备制造业</t>
  </si>
  <si>
    <t xml:space="preserve">专用设备制造业 </t>
  </si>
  <si>
    <t>汽车制造业</t>
    <phoneticPr fontId="3" type="noConversion"/>
  </si>
  <si>
    <t>铁路、船舶、航空航天和其他运输设备制造业</t>
    <phoneticPr fontId="3" type="noConversion"/>
  </si>
  <si>
    <t xml:space="preserve">电气机械和器材制造业 </t>
  </si>
  <si>
    <t>计算机、通信和其他电子设备制造业</t>
    <phoneticPr fontId="3" type="noConversion"/>
  </si>
  <si>
    <t>仪器仪表制造业</t>
  </si>
  <si>
    <t>工艺品及其他制造业</t>
    <phoneticPr fontId="3" type="noConversion"/>
  </si>
  <si>
    <t xml:space="preserve">废弃资源综合利用业  </t>
  </si>
  <si>
    <t>金属制品、机械和设备修理业</t>
  </si>
  <si>
    <t xml:space="preserve">  电力、煤气及水生产和供应业</t>
  </si>
  <si>
    <t>电力、热力生产和供应业</t>
  </si>
  <si>
    <t xml:space="preserve">燃气生产和供应业  </t>
  </si>
  <si>
    <t xml:space="preserve">水的生产和供应业  </t>
  </si>
  <si>
    <t xml:space="preserve">建筑业                     </t>
  </si>
  <si>
    <t>交通运输、仓储和邮政业</t>
  </si>
  <si>
    <t>批发、零售业和住宿、餐饮业</t>
  </si>
  <si>
    <t xml:space="preserve">其他行业                   </t>
  </si>
  <si>
    <t xml:space="preserve">生活消费                   </t>
  </si>
  <si>
    <t>121121</t>
  </si>
  <si>
    <t>126743</t>
  </si>
  <si>
    <t>130756</t>
    <phoneticPr fontId="12" type="noConversion"/>
  </si>
  <si>
    <t>134091</t>
    <phoneticPr fontId="12" type="noConversion"/>
  </si>
  <si>
    <t>138326</t>
    <phoneticPr fontId="12" type="noConversion"/>
  </si>
  <si>
    <t>139232</t>
    <phoneticPr fontId="12" type="noConversion"/>
  </si>
  <si>
    <t>140011</t>
    <phoneticPr fontId="12" type="noConversion"/>
  </si>
  <si>
    <t>140541</t>
    <phoneticPr fontId="12" type="noConversion"/>
  </si>
  <si>
    <t>141008</t>
    <phoneticPr fontId="12" type="noConversion"/>
  </si>
  <si>
    <t>141212</t>
    <phoneticPr fontId="12" type="noConversion"/>
  </si>
  <si>
    <t>人口（万人）</t>
    <phoneticPr fontId="2" type="noConversion"/>
  </si>
  <si>
    <t>人均年消费（立方米）</t>
    <phoneticPr fontId="2" type="noConversion"/>
  </si>
  <si>
    <t>人均月消费 （立方米）</t>
    <phoneticPr fontId="2" type="noConversion"/>
  </si>
  <si>
    <t xml:space="preserve">  橡胶和塑料制品业</t>
    <phoneticPr fontId="3" type="noConversion"/>
  </si>
  <si>
    <r>
      <rPr>
        <b/>
        <sz val="9"/>
        <color theme="1"/>
        <rFont val="宋体"/>
        <family val="2"/>
        <charset val="134"/>
      </rPr>
      <t>比上年</t>
    </r>
    <r>
      <rPr>
        <b/>
        <sz val="9"/>
        <color theme="1"/>
        <rFont val="Arial"/>
        <family val="2"/>
      </rPr>
      <t xml:space="preserve"> %</t>
    </r>
    <phoneticPr fontId="2" type="noConversion"/>
  </si>
  <si>
    <r>
      <rPr>
        <b/>
        <sz val="9"/>
        <color theme="1"/>
        <rFont val="宋体"/>
        <family val="2"/>
        <charset val="134"/>
      </rPr>
      <t>比重</t>
    </r>
    <r>
      <rPr>
        <b/>
        <sz val="9"/>
        <color theme="1"/>
        <rFont val="Arial"/>
        <family val="2"/>
      </rPr>
      <t xml:space="preserve"> %</t>
    </r>
    <phoneticPr fontId="2" type="noConversion"/>
  </si>
  <si>
    <r>
      <rPr>
        <b/>
        <sz val="9"/>
        <color theme="1"/>
        <rFont val="宋体"/>
        <family val="3"/>
        <charset val="134"/>
      </rPr>
      <t>亿千瓦时</t>
    </r>
    <phoneticPr fontId="2" type="noConversion"/>
  </si>
  <si>
    <t>比上年 %</t>
    <phoneticPr fontId="2" type="noConversion"/>
  </si>
  <si>
    <t>亿立方米</t>
    <phoneticPr fontId="2" type="noConversion"/>
  </si>
  <si>
    <t>我国近年分行业天然气消费简况</t>
    <phoneticPr fontId="2" type="noConversion"/>
  </si>
  <si>
    <r>
      <rPr>
        <b/>
        <sz val="11"/>
        <rFont val="宋体"/>
        <family val="3"/>
        <charset val="134"/>
      </rPr>
      <t>比重</t>
    </r>
    <r>
      <rPr>
        <b/>
        <sz val="11"/>
        <rFont val="Arial"/>
        <family val="2"/>
      </rPr>
      <t xml:space="preserve"> %</t>
    </r>
    <phoneticPr fontId="2" type="noConversion"/>
  </si>
  <si>
    <r>
      <rPr>
        <sz val="9"/>
        <rFont val="宋体"/>
        <family val="3"/>
        <charset val="134"/>
      </rPr>
      <t>单位：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亿立方米</t>
    </r>
    <phoneticPr fontId="2" type="noConversion"/>
  </si>
  <si>
    <t xml:space="preserve">社 会 消 费 总 量              </t>
    <phoneticPr fontId="3" type="noConversion"/>
  </si>
  <si>
    <t>年    份</t>
    <phoneticPr fontId="2" type="noConversion"/>
  </si>
  <si>
    <t>年均增速  %</t>
    <phoneticPr fontId="2" type="noConversion"/>
  </si>
  <si>
    <t>132..63</t>
    <phoneticPr fontId="2" type="noConversion"/>
  </si>
  <si>
    <t>据国家统计局相关整理整理，数据以最新公布为准，与个别年份统计年鉴数据有出入，仅供参考。中咨公司   老科协  张其伟  2024.08.16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</si>
</sst>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);[Red]\(0.00\)"/>
    <numFmt numFmtId="177" formatCode="0_);[Red]\(0\)"/>
    <numFmt numFmtId="178" formatCode="0.0_);[Red]\(0.0\)"/>
    <numFmt numFmtId="182" formatCode="0.0"/>
  </numFmts>
  <fonts count="27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宋体"/>
      <family val="3"/>
      <charset val="134"/>
    </font>
    <font>
      <b/>
      <sz val="10"/>
      <name val="Arial"/>
      <family val="2"/>
    </font>
    <font>
      <b/>
      <sz val="10"/>
      <color theme="1"/>
      <name val="Arial"/>
      <family val="2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9"/>
      <color theme="1"/>
      <name val="Arial"/>
      <family val="2"/>
    </font>
    <font>
      <b/>
      <sz val="9"/>
      <color theme="1"/>
      <name val="宋体"/>
      <family val="3"/>
      <charset val="134"/>
    </font>
    <font>
      <b/>
      <sz val="9"/>
      <color theme="1"/>
      <name val="宋体"/>
      <family val="2"/>
      <charset val="134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name val="宋体"/>
      <family val="3"/>
      <charset val="134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Times New Roman"/>
      <family val="1"/>
    </font>
    <font>
      <sz val="12"/>
      <color indexed="8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8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9" fillId="0" borderId="0" xfId="0" applyNumberFormat="1" applyFont="1">
      <alignment vertical="center"/>
    </xf>
    <xf numFmtId="178" fontId="10" fillId="4" borderId="0" xfId="0" applyNumberFormat="1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horizontal="center" vertical="center"/>
    </xf>
    <xf numFmtId="176" fontId="11" fillId="4" borderId="0" xfId="0" applyNumberFormat="1" applyFont="1" applyFill="1" applyBorder="1" applyAlignment="1">
      <alignment vertical="center"/>
    </xf>
    <xf numFmtId="2" fontId="0" fillId="0" borderId="0" xfId="0" applyNumberFormat="1">
      <alignment vertical="center"/>
    </xf>
    <xf numFmtId="2" fontId="0" fillId="0" borderId="0" xfId="0" applyNumberFormat="1" applyAlignment="1">
      <alignment horizontal="center" vertical="center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2" fontId="16" fillId="4" borderId="0" xfId="0" applyNumberFormat="1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2" fontId="17" fillId="4" borderId="0" xfId="0" applyNumberFormat="1" applyFont="1" applyFill="1" applyBorder="1" applyAlignment="1">
      <alignment horizontal="center" vertical="center"/>
    </xf>
    <xf numFmtId="182" fontId="17" fillId="4" borderId="17" xfId="0" applyNumberFormat="1" applyFont="1" applyFill="1" applyBorder="1" applyAlignment="1">
      <alignment horizontal="center" vertical="center"/>
    </xf>
    <xf numFmtId="1" fontId="7" fillId="4" borderId="18" xfId="0" applyNumberFormat="1" applyFont="1" applyFill="1" applyBorder="1" applyAlignment="1">
      <alignment horizontal="center" vertical="center"/>
    </xf>
    <xf numFmtId="2" fontId="17" fillId="4" borderId="1" xfId="0" applyNumberFormat="1" applyFont="1" applyFill="1" applyBorder="1" applyAlignment="1">
      <alignment horizontal="center" vertical="center"/>
    </xf>
    <xf numFmtId="182" fontId="17" fillId="4" borderId="19" xfId="0" applyNumberFormat="1" applyFont="1" applyFill="1" applyBorder="1" applyAlignment="1">
      <alignment horizontal="center" vertical="center"/>
    </xf>
    <xf numFmtId="0" fontId="8" fillId="4" borderId="20" xfId="0" applyFont="1" applyFill="1" applyBorder="1">
      <alignment vertical="center"/>
    </xf>
    <xf numFmtId="2" fontId="16" fillId="4" borderId="21" xfId="0" applyNumberFormat="1" applyFont="1" applyFill="1" applyBorder="1" applyAlignment="1">
      <alignment horizontal="center" vertical="center"/>
    </xf>
    <xf numFmtId="182" fontId="16" fillId="4" borderId="22" xfId="0" applyNumberFormat="1" applyFont="1" applyFill="1" applyBorder="1" applyAlignment="1">
      <alignment horizontal="center" vertical="center"/>
    </xf>
    <xf numFmtId="2" fontId="5" fillId="4" borderId="16" xfId="0" applyNumberFormat="1" applyFont="1" applyFill="1" applyBorder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176" fontId="18" fillId="2" borderId="1" xfId="0" applyNumberFormat="1" applyFont="1" applyFill="1" applyBorder="1" applyAlignment="1">
      <alignment horizontal="center" vertical="center"/>
    </xf>
    <xf numFmtId="177" fontId="19" fillId="3" borderId="10" xfId="0" applyNumberFormat="1" applyFont="1" applyFill="1" applyBorder="1" applyAlignment="1">
      <alignment horizontal="center" vertical="center" wrapText="1"/>
    </xf>
    <xf numFmtId="177" fontId="19" fillId="3" borderId="11" xfId="0" applyNumberFormat="1" applyFont="1" applyFill="1" applyBorder="1" applyAlignment="1">
      <alignment horizontal="center" vertical="center" wrapText="1"/>
    </xf>
    <xf numFmtId="177" fontId="19" fillId="3" borderId="12" xfId="0" applyNumberFormat="1" applyFont="1" applyFill="1" applyBorder="1" applyAlignment="1">
      <alignment horizontal="center" vertical="center" wrapText="1"/>
    </xf>
    <xf numFmtId="177" fontId="20" fillId="3" borderId="3" xfId="0" applyNumberFormat="1" applyFont="1" applyFill="1" applyBorder="1" applyAlignment="1">
      <alignment horizontal="center" vertical="center" wrapText="1"/>
    </xf>
    <xf numFmtId="176" fontId="21" fillId="5" borderId="5" xfId="0" applyNumberFormat="1" applyFont="1" applyFill="1" applyBorder="1" applyAlignment="1">
      <alignment horizontal="right" vertical="center"/>
    </xf>
    <xf numFmtId="176" fontId="21" fillId="5" borderId="4" xfId="0" applyNumberFormat="1" applyFont="1" applyFill="1" applyBorder="1" applyAlignment="1">
      <alignment horizontal="right" vertical="center"/>
    </xf>
    <xf numFmtId="176" fontId="0" fillId="0" borderId="0" xfId="0" applyNumberFormat="1" applyFont="1">
      <alignment vertical="center"/>
    </xf>
    <xf numFmtId="176" fontId="1" fillId="0" borderId="2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" fontId="22" fillId="4" borderId="24" xfId="0" applyNumberFormat="1" applyFont="1" applyFill="1" applyBorder="1" applyAlignment="1">
      <alignment horizontal="center" vertical="center"/>
    </xf>
    <xf numFmtId="49" fontId="23" fillId="6" borderId="0" xfId="0" applyNumberFormat="1" applyFont="1" applyFill="1" applyBorder="1" applyAlignment="1" applyProtection="1">
      <alignment horizontal="left" vertical="center"/>
      <protection locked="0"/>
    </xf>
    <xf numFmtId="176" fontId="22" fillId="5" borderId="6" xfId="0" applyNumberFormat="1" applyFont="1" applyFill="1" applyBorder="1" applyAlignment="1">
      <alignment horizontal="center" vertical="center"/>
    </xf>
    <xf numFmtId="176" fontId="22" fillId="5" borderId="0" xfId="0" applyNumberFormat="1" applyFont="1" applyFill="1" applyBorder="1" applyAlignment="1">
      <alignment horizontal="center" vertical="center"/>
    </xf>
    <xf numFmtId="176" fontId="22" fillId="5" borderId="23" xfId="0" applyNumberFormat="1" applyFont="1" applyFill="1" applyBorder="1" applyAlignment="1">
      <alignment horizontal="center" vertical="center"/>
    </xf>
    <xf numFmtId="2" fontId="0" fillId="0" borderId="9" xfId="0" applyNumberFormat="1" applyFont="1" applyBorder="1">
      <alignment vertical="center"/>
    </xf>
    <xf numFmtId="0" fontId="0" fillId="0" borderId="24" xfId="0" applyFont="1" applyBorder="1" applyAlignment="1">
      <alignment horizontal="center" vertical="center"/>
    </xf>
    <xf numFmtId="176" fontId="16" fillId="0" borderId="23" xfId="0" applyNumberFormat="1" applyFont="1" applyBorder="1" applyAlignment="1">
      <alignment horizontal="center" vertical="center"/>
    </xf>
    <xf numFmtId="2" fontId="0" fillId="0" borderId="24" xfId="0" applyNumberFormat="1" applyFont="1" applyBorder="1" applyAlignment="1">
      <alignment horizontal="center" vertical="center"/>
    </xf>
    <xf numFmtId="176" fontId="22" fillId="5" borderId="6" xfId="0" applyNumberFormat="1" applyFont="1" applyFill="1" applyBorder="1" applyAlignment="1">
      <alignment horizontal="right" vertical="center"/>
    </xf>
    <xf numFmtId="176" fontId="22" fillId="5" borderId="0" xfId="0" applyNumberFormat="1" applyFont="1" applyFill="1" applyBorder="1" applyAlignment="1">
      <alignment horizontal="right" vertical="center"/>
    </xf>
    <xf numFmtId="49" fontId="10" fillId="6" borderId="7" xfId="0" applyNumberFormat="1" applyFont="1" applyFill="1" applyBorder="1" applyAlignment="1">
      <alignment horizontal="left" vertical="center"/>
    </xf>
    <xf numFmtId="176" fontId="21" fillId="5" borderId="6" xfId="0" applyNumberFormat="1" applyFont="1" applyFill="1" applyBorder="1" applyAlignment="1">
      <alignment horizontal="right" vertical="center"/>
    </xf>
    <xf numFmtId="176" fontId="21" fillId="5" borderId="0" xfId="0" applyNumberFormat="1" applyFont="1" applyFill="1" applyBorder="1" applyAlignment="1">
      <alignment horizontal="right" vertical="center"/>
    </xf>
    <xf numFmtId="176" fontId="21" fillId="5" borderId="23" xfId="0" applyNumberFormat="1" applyFont="1" applyFill="1" applyBorder="1" applyAlignment="1">
      <alignment horizontal="right" vertical="center"/>
    </xf>
    <xf numFmtId="176" fontId="17" fillId="0" borderId="0" xfId="0" applyNumberFormat="1" applyFont="1">
      <alignment vertical="center"/>
    </xf>
    <xf numFmtId="176" fontId="17" fillId="0" borderId="23" xfId="0" applyNumberFormat="1" applyFont="1" applyBorder="1">
      <alignment vertical="center"/>
    </xf>
    <xf numFmtId="49" fontId="10" fillId="6" borderId="0" xfId="0" applyNumberFormat="1" applyFont="1" applyFill="1" applyBorder="1" applyAlignment="1">
      <alignment horizontal="left" vertical="center"/>
    </xf>
    <xf numFmtId="176" fontId="24" fillId="0" borderId="0" xfId="0" applyNumberFormat="1" applyFont="1">
      <alignment vertical="center"/>
    </xf>
    <xf numFmtId="49" fontId="23" fillId="6" borderId="0" xfId="0" applyNumberFormat="1" applyFont="1" applyFill="1" applyBorder="1" applyAlignment="1">
      <alignment horizontal="left" vertical="center"/>
    </xf>
    <xf numFmtId="176" fontId="22" fillId="5" borderId="23" xfId="0" applyNumberFormat="1" applyFont="1" applyFill="1" applyBorder="1" applyAlignment="1">
      <alignment horizontal="right" vertical="center"/>
    </xf>
    <xf numFmtId="176" fontId="21" fillId="5" borderId="8" xfId="0" applyNumberFormat="1" applyFont="1" applyFill="1" applyBorder="1" applyAlignment="1">
      <alignment horizontal="right" vertical="center"/>
    </xf>
    <xf numFmtId="2" fontId="0" fillId="0" borderId="14" xfId="0" applyNumberFormat="1" applyFont="1" applyBorder="1">
      <alignment vertical="center"/>
    </xf>
    <xf numFmtId="2" fontId="0" fillId="0" borderId="15" xfId="0" applyNumberFormat="1" applyFont="1" applyBorder="1" applyAlignment="1">
      <alignment horizontal="center" vertical="center"/>
    </xf>
    <xf numFmtId="176" fontId="25" fillId="4" borderId="4" xfId="0" applyNumberFormat="1" applyFont="1" applyFill="1" applyBorder="1" applyAlignment="1">
      <alignment horizontal="right" vertical="center"/>
    </xf>
    <xf numFmtId="178" fontId="22" fillId="5" borderId="6" xfId="0" applyNumberFormat="1" applyFont="1" applyFill="1" applyBorder="1" applyAlignment="1">
      <alignment horizontal="center" vertical="center"/>
    </xf>
    <xf numFmtId="178" fontId="22" fillId="5" borderId="0" xfId="0" applyNumberFormat="1" applyFont="1" applyFill="1" applyBorder="1" applyAlignment="1">
      <alignment horizontal="center" vertical="center"/>
    </xf>
    <xf numFmtId="178" fontId="22" fillId="5" borderId="23" xfId="0" applyNumberFormat="1" applyFont="1" applyFill="1" applyBorder="1" applyAlignment="1">
      <alignment horizontal="center" vertical="center"/>
    </xf>
    <xf numFmtId="177" fontId="23" fillId="3" borderId="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right" vertical="center"/>
    </xf>
    <xf numFmtId="182" fontId="17" fillId="4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176" fontId="18" fillId="2" borderId="0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Border="1" applyAlignment="1" applyProtection="1">
      <alignment horizontal="center" vertical="center"/>
      <protection locked="0"/>
    </xf>
    <xf numFmtId="49" fontId="6" fillId="4" borderId="25" xfId="0" applyNumberFormat="1" applyFont="1" applyFill="1" applyBorder="1" applyAlignment="1" applyProtection="1">
      <alignment horizontal="center" vertical="center"/>
      <protection locked="0"/>
    </xf>
    <xf numFmtId="2" fontId="5" fillId="0" borderId="2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176" fontId="0" fillId="0" borderId="7" xfId="0" applyNumberFormat="1" applyFont="1" applyBorder="1">
      <alignment vertical="center"/>
    </xf>
    <xf numFmtId="176" fontId="11" fillId="0" borderId="0" xfId="0" applyNumberFormat="1" applyFont="1" applyFill="1" applyBorder="1" applyAlignment="1" applyProtection="1">
      <alignment horizontal="right" vertical="center" wrapText="1"/>
    </xf>
    <xf numFmtId="177" fontId="26" fillId="0" borderId="0" xfId="0" applyNumberFormat="1" applyFont="1" applyBorder="1" applyAlignment="1">
      <alignment horizontal="right" vertical="center"/>
    </xf>
    <xf numFmtId="2" fontId="9" fillId="0" borderId="0" xfId="0" applyNumberFormat="1" applyFont="1" applyBorder="1">
      <alignment vertical="center"/>
    </xf>
    <xf numFmtId="0" fontId="9" fillId="0" borderId="0" xfId="0" applyFont="1">
      <alignment vertical="center"/>
    </xf>
    <xf numFmtId="176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tabSelected="1" workbookViewId="0">
      <selection activeCell="C63" sqref="C63"/>
    </sheetView>
  </sheetViews>
  <sheetFormatPr defaultRowHeight="13.5"/>
  <cols>
    <col min="1" max="1" width="38.125" customWidth="1"/>
    <col min="2" max="15" width="8.625" customWidth="1"/>
  </cols>
  <sheetData>
    <row r="1" spans="1:20" ht="27" customHeight="1" thickBot="1">
      <c r="A1" s="28" t="s">
        <v>70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70"/>
      <c r="N1" s="70"/>
      <c r="O1" s="70"/>
      <c r="R1" s="9"/>
      <c r="S1" s="10"/>
      <c r="T1" s="11"/>
    </row>
    <row r="2" spans="1:20" ht="16.5" thickBot="1">
      <c r="A2" s="66" t="s">
        <v>74</v>
      </c>
      <c r="B2" s="32">
        <v>1995</v>
      </c>
      <c r="C2" s="32">
        <v>2000</v>
      </c>
      <c r="D2" s="32">
        <v>2005</v>
      </c>
      <c r="E2" s="32">
        <v>2010</v>
      </c>
      <c r="F2" s="32">
        <v>2015</v>
      </c>
      <c r="G2" s="32">
        <v>2016</v>
      </c>
      <c r="H2" s="32">
        <v>2017</v>
      </c>
      <c r="I2" s="32">
        <v>2018</v>
      </c>
      <c r="J2" s="32">
        <v>2019</v>
      </c>
      <c r="K2" s="32">
        <v>2020</v>
      </c>
      <c r="L2" s="32">
        <v>2021</v>
      </c>
      <c r="M2" s="29">
        <v>2022</v>
      </c>
      <c r="N2" s="30"/>
      <c r="O2" s="31"/>
      <c r="R2" s="12" t="s">
        <v>67</v>
      </c>
      <c r="S2" s="13" t="s">
        <v>65</v>
      </c>
      <c r="T2" s="14" t="s">
        <v>66</v>
      </c>
    </row>
    <row r="3" spans="1:20" ht="15">
      <c r="A3" s="62" t="s">
        <v>72</v>
      </c>
      <c r="B3" s="33"/>
      <c r="C3" s="34"/>
      <c r="D3" s="34"/>
      <c r="E3" s="34"/>
      <c r="F3" s="35"/>
      <c r="G3" s="35"/>
      <c r="H3" s="35"/>
      <c r="I3" s="35"/>
      <c r="J3" s="35"/>
      <c r="K3" s="35"/>
      <c r="L3" s="35"/>
      <c r="M3" s="36" t="s">
        <v>69</v>
      </c>
      <c r="N3" s="37" t="s">
        <v>68</v>
      </c>
      <c r="O3" s="38" t="s">
        <v>71</v>
      </c>
      <c r="S3" s="15" t="e">
        <f>(O3/N3-1)*100</f>
        <v>#VALUE!</v>
      </c>
      <c r="T3" s="16" t="e">
        <f>O3/$M$4*100</f>
        <v>#VALUE!</v>
      </c>
    </row>
    <row r="4" spans="1:20" ht="15">
      <c r="A4" s="39" t="s">
        <v>73</v>
      </c>
      <c r="B4" s="63">
        <v>177.41</v>
      </c>
      <c r="C4" s="64">
        <v>245.03</v>
      </c>
      <c r="D4" s="64">
        <v>466.08</v>
      </c>
      <c r="E4" s="64">
        <v>1080.24</v>
      </c>
      <c r="F4" s="64">
        <v>1931.75</v>
      </c>
      <c r="G4" s="64">
        <v>2078.06</v>
      </c>
      <c r="H4" s="64">
        <v>2393.69</v>
      </c>
      <c r="I4" s="64">
        <v>2817.09</v>
      </c>
      <c r="J4" s="64">
        <v>3059.68</v>
      </c>
      <c r="K4" s="64">
        <v>3339.89</v>
      </c>
      <c r="L4" s="64">
        <v>3772.96</v>
      </c>
      <c r="M4" s="65">
        <v>3746.95</v>
      </c>
      <c r="N4" s="43">
        <f>(M4/L4-1)*100</f>
        <v>-0.68937916118909648</v>
      </c>
      <c r="O4" s="44">
        <f>M4/$M$4*100</f>
        <v>100</v>
      </c>
      <c r="R4" s="17">
        <v>1756.72</v>
      </c>
      <c r="S4" s="18">
        <f t="shared" ref="S4:S10" si="0">(R4/N4-1)*100</f>
        <v>-254926.38566704982</v>
      </c>
      <c r="T4" s="19">
        <f t="shared" ref="T3:T10" si="1">R4/$M$4*100</f>
        <v>46.883998985841821</v>
      </c>
    </row>
    <row r="5" spans="1:20" ht="15">
      <c r="A5" s="72" t="s">
        <v>75</v>
      </c>
      <c r="B5" s="63"/>
      <c r="C5" s="69">
        <f>(((C4/B4)^(1/5)-1)*100)</f>
        <v>6.6714584173355629</v>
      </c>
      <c r="D5" s="69">
        <f t="shared" ref="D5:F5" si="2">(((D4/C4)^(1/5)-1)*100)</f>
        <v>13.722982623806711</v>
      </c>
      <c r="E5" s="69">
        <f t="shared" si="2"/>
        <v>18.307412897476659</v>
      </c>
      <c r="F5" s="69">
        <f t="shared" si="2"/>
        <v>12.327510364206095</v>
      </c>
      <c r="G5" s="69">
        <f>(((G4/F4)^(1/1)-1)*100)</f>
        <v>7.5739614339329631</v>
      </c>
      <c r="H5" s="69">
        <f t="shared" ref="H5:M5" si="3">(((H4/G4)^(1/1)-1)*100)</f>
        <v>15.188685600993246</v>
      </c>
      <c r="I5" s="69">
        <f t="shared" si="3"/>
        <v>17.688171818405895</v>
      </c>
      <c r="J5" s="69">
        <f t="shared" si="3"/>
        <v>8.6113684688809968</v>
      </c>
      <c r="K5" s="69">
        <f t="shared" si="3"/>
        <v>9.1581472572295208</v>
      </c>
      <c r="L5" s="69">
        <f t="shared" si="3"/>
        <v>12.966594708208955</v>
      </c>
      <c r="M5" s="74">
        <f t="shared" si="3"/>
        <v>-0.68937916118909648</v>
      </c>
      <c r="N5" s="43"/>
      <c r="O5" s="44"/>
      <c r="R5" s="17"/>
      <c r="S5" s="18"/>
      <c r="T5" s="19"/>
    </row>
    <row r="6" spans="1:20" ht="15.75" thickBot="1">
      <c r="A6" s="39" t="s">
        <v>0</v>
      </c>
      <c r="B6" s="40">
        <v>0.02</v>
      </c>
      <c r="C6" s="41"/>
      <c r="D6" s="41"/>
      <c r="E6" s="41">
        <v>0.5</v>
      </c>
      <c r="F6" s="41">
        <v>0.95</v>
      </c>
      <c r="G6" s="41">
        <v>1.0900000000000001</v>
      </c>
      <c r="H6" s="41">
        <v>1.1399999999999999</v>
      </c>
      <c r="I6" s="41">
        <v>1.3</v>
      </c>
      <c r="J6" s="41">
        <v>1.24</v>
      </c>
      <c r="K6" s="41">
        <v>1.28</v>
      </c>
      <c r="L6" s="41">
        <v>1.66</v>
      </c>
      <c r="M6" s="45">
        <v>2.2400000000000002</v>
      </c>
      <c r="N6" s="43">
        <f>(M6/L6-1)*100</f>
        <v>34.939759036144594</v>
      </c>
      <c r="O6" s="46">
        <f>M6/$M$4*100</f>
        <v>5.9781955990872583E-2</v>
      </c>
      <c r="R6" s="20">
        <v>57412.480000000003</v>
      </c>
      <c r="S6" s="21">
        <f t="shared" si="0"/>
        <v>164218.47724137924</v>
      </c>
      <c r="T6" s="22">
        <f t="shared" si="1"/>
        <v>1532.2456931637732</v>
      </c>
    </row>
    <row r="7" spans="1:20" ht="15.75" thickBot="1">
      <c r="A7" s="72" t="s">
        <v>75</v>
      </c>
      <c r="B7" s="40"/>
      <c r="C7" s="69"/>
      <c r="D7" s="69"/>
      <c r="E7" s="69"/>
      <c r="F7" s="69">
        <f t="shared" ref="F7" si="4">(((F6/E6)^(1/5)-1)*100)</f>
        <v>13.697448881013807</v>
      </c>
      <c r="G7" s="69">
        <f>(((G6/F6)^(1/1)-1)*100)</f>
        <v>14.736842105263182</v>
      </c>
      <c r="H7" s="69">
        <f t="shared" ref="H7" si="5">(((H6/G6)^(1/1)-1)*100)</f>
        <v>4.5871559633027248</v>
      </c>
      <c r="I7" s="69">
        <f t="shared" ref="I7" si="6">(((I6/H6)^(1/1)-1)*100)</f>
        <v>14.035087719298268</v>
      </c>
      <c r="J7" s="69">
        <f t="shared" ref="J7" si="7">(((J6/I6)^(1/1)-1)*100)</f>
        <v>-4.6153846153846212</v>
      </c>
      <c r="K7" s="69">
        <f t="shared" ref="K7" si="8">(((K6/J6)^(1/1)-1)*100)</f>
        <v>3.2258064516129004</v>
      </c>
      <c r="L7" s="69">
        <f t="shared" ref="L7" si="9">(((L6/K6)^(1/1)-1)*100)</f>
        <v>29.6875</v>
      </c>
      <c r="M7" s="74">
        <f t="shared" ref="M7" si="10">(((M6/L6)^(1/1)-1)*100)</f>
        <v>34.939759036144594</v>
      </c>
      <c r="N7" s="43"/>
      <c r="O7" s="46"/>
      <c r="R7" s="23">
        <v>2697.2</v>
      </c>
      <c r="S7" s="24" t="e">
        <f t="shared" si="0"/>
        <v>#DIV/0!</v>
      </c>
      <c r="T7" s="25">
        <f t="shared" si="1"/>
        <v>71.983880222581035</v>
      </c>
    </row>
    <row r="8" spans="1:20" ht="15">
      <c r="A8" s="39" t="s">
        <v>1</v>
      </c>
      <c r="B8" s="40">
        <v>154.38999999999999</v>
      </c>
      <c r="C8" s="41">
        <v>199</v>
      </c>
      <c r="D8" s="41">
        <v>327.24</v>
      </c>
      <c r="E8" s="41">
        <v>691.75</v>
      </c>
      <c r="F8" s="41">
        <v>1234.48</v>
      </c>
      <c r="G8" s="41">
        <v>1338.59</v>
      </c>
      <c r="H8" s="41">
        <v>1575.25</v>
      </c>
      <c r="I8" s="41">
        <v>1940.07</v>
      </c>
      <c r="J8" s="41">
        <v>2092.0500000000002</v>
      </c>
      <c r="K8" s="41">
        <v>2304.02</v>
      </c>
      <c r="L8" s="41">
        <v>2678.25</v>
      </c>
      <c r="M8" s="45">
        <v>2675.79</v>
      </c>
      <c r="N8" s="43">
        <f>(M8/L8-1)*100</f>
        <v>-9.1851022122657611E-2</v>
      </c>
      <c r="O8" s="46">
        <f>M8/$M$4*100</f>
        <v>71.412482152150417</v>
      </c>
      <c r="R8" s="26">
        <v>950.7</v>
      </c>
      <c r="S8" s="18">
        <f t="shared" si="0"/>
        <v>-1035145.6402438699</v>
      </c>
      <c r="T8" s="19">
        <f t="shared" si="1"/>
        <v>25.372636410947575</v>
      </c>
    </row>
    <row r="9" spans="1:20" ht="15">
      <c r="A9" s="72" t="s">
        <v>75</v>
      </c>
      <c r="B9" s="40"/>
      <c r="C9" s="69">
        <f>(((C8/B8)^(1/5)-1)*100)</f>
        <v>5.2075196384711475</v>
      </c>
      <c r="D9" s="69">
        <f t="shared" ref="D9" si="11">(((D8/C8)^(1/5)-1)*100)</f>
        <v>10.459395332486254</v>
      </c>
      <c r="E9" s="69">
        <f t="shared" ref="E9" si="12">(((E8/D8)^(1/5)-1)*100)</f>
        <v>16.14928930076449</v>
      </c>
      <c r="F9" s="69">
        <f t="shared" ref="F9" si="13">(((F8/E8)^(1/5)-1)*100)</f>
        <v>12.281182574397764</v>
      </c>
      <c r="G9" s="69">
        <f>(((G8/F8)^(1/1)-1)*100)</f>
        <v>8.4335104659451599</v>
      </c>
      <c r="H9" s="69">
        <f t="shared" ref="H9" si="14">(((H8/G8)^(1/1)-1)*100)</f>
        <v>17.679797398755404</v>
      </c>
      <c r="I9" s="69">
        <f t="shared" ref="I9" si="15">(((I8/H8)^(1/1)-1)*100)</f>
        <v>23.159498492302809</v>
      </c>
      <c r="J9" s="69">
        <f t="shared" ref="J9" si="16">(((J8/I8)^(1/1)-1)*100)</f>
        <v>7.8337379579087374</v>
      </c>
      <c r="K9" s="69">
        <f t="shared" ref="K9" si="17">(((K8/J8)^(1/1)-1)*100)</f>
        <v>10.132167013216687</v>
      </c>
      <c r="L9" s="69">
        <f t="shared" ref="L9" si="18">(((L8/K8)^(1/1)-1)*100)</f>
        <v>16.242480534023152</v>
      </c>
      <c r="M9" s="74">
        <f t="shared" ref="M9" si="19">(((M8/L8)^(1/1)-1)*100)</f>
        <v>-9.1851022122657611E-2</v>
      </c>
      <c r="N9" s="43"/>
      <c r="O9" s="46"/>
      <c r="R9" s="26"/>
      <c r="S9" s="18"/>
      <c r="T9" s="19"/>
    </row>
    <row r="10" spans="1:20" ht="15">
      <c r="A10" s="39" t="s">
        <v>2</v>
      </c>
      <c r="B10" s="47">
        <v>51.87</v>
      </c>
      <c r="C10" s="48">
        <v>72.12</v>
      </c>
      <c r="D10" s="48">
        <v>82.28</v>
      </c>
      <c r="E10" s="48">
        <v>128.87</v>
      </c>
      <c r="F10" s="48">
        <v>163.15</v>
      </c>
      <c r="G10" s="48">
        <v>153.56</v>
      </c>
      <c r="H10" s="48">
        <v>164.77</v>
      </c>
      <c r="I10" s="48">
        <v>183.73</v>
      </c>
      <c r="J10" s="48">
        <v>186.59</v>
      </c>
      <c r="K10" s="48">
        <v>184.5</v>
      </c>
      <c r="L10" s="48">
        <v>195.99</v>
      </c>
      <c r="M10" s="45">
        <v>231.02</v>
      </c>
      <c r="N10" s="43">
        <f>(M10/L10-1)*100</f>
        <v>17.873360885759482</v>
      </c>
      <c r="O10" s="46">
        <f>M10/$M$4*100</f>
        <v>6.1655479790229393</v>
      </c>
      <c r="R10" s="26">
        <v>557.14</v>
      </c>
      <c r="S10" s="18">
        <f t="shared" si="0"/>
        <v>3017.1529717385092</v>
      </c>
      <c r="T10" s="19">
        <f t="shared" si="1"/>
        <v>14.869160250336941</v>
      </c>
    </row>
    <row r="11" spans="1:20" ht="15">
      <c r="A11" s="72" t="s">
        <v>75</v>
      </c>
      <c r="B11" s="47"/>
      <c r="C11" s="69">
        <f>(((C10/B10)^(1/5)-1)*100)</f>
        <v>6.8139299198995529</v>
      </c>
      <c r="D11" s="69">
        <f t="shared" ref="D11" si="20">(((D10/C10)^(1/5)-1)*100)</f>
        <v>2.6709813211765798</v>
      </c>
      <c r="E11" s="69">
        <f t="shared" ref="E11" si="21">(((E10/D10)^(1/5)-1)*100)</f>
        <v>9.3884602108890149</v>
      </c>
      <c r="F11" s="69">
        <f t="shared" ref="F11" si="22">(((F10/E10)^(1/5)-1)*100)</f>
        <v>4.8303534109782609</v>
      </c>
      <c r="G11" s="69">
        <f>(((G10/F10)^(1/1)-1)*100)</f>
        <v>-5.8780263561140078</v>
      </c>
      <c r="H11" s="69">
        <f t="shared" ref="H11" si="23">(((H10/G10)^(1/1)-1)*100)</f>
        <v>7.3000781453503638</v>
      </c>
      <c r="I11" s="69">
        <f t="shared" ref="I11" si="24">(((I10/H10)^(1/1)-1)*100)</f>
        <v>11.506949080536488</v>
      </c>
      <c r="J11" s="69">
        <f t="shared" ref="J11" si="25">(((J10/I10)^(1/1)-1)*100)</f>
        <v>1.5566320143689083</v>
      </c>
      <c r="K11" s="69">
        <f t="shared" ref="K11" si="26">(((K10/J10)^(1/1)-1)*100)</f>
        <v>-1.1201028994051176</v>
      </c>
      <c r="L11" s="69">
        <f t="shared" ref="L11" si="27">(((L10/K10)^(1/1)-1)*100)</f>
        <v>6.2276422764227624</v>
      </c>
      <c r="M11" s="74">
        <f t="shared" ref="M11" si="28">(((M10/L10)^(1/1)-1)*100)</f>
        <v>17.873360885759482</v>
      </c>
      <c r="N11" s="43"/>
      <c r="O11" s="46"/>
      <c r="R11" s="67"/>
      <c r="S11" s="18"/>
      <c r="T11" s="68"/>
    </row>
    <row r="12" spans="1:20" ht="14.25">
      <c r="A12" s="49" t="s">
        <v>3</v>
      </c>
      <c r="B12" s="50"/>
      <c r="C12" s="51">
        <v>0.1</v>
      </c>
      <c r="D12" s="51">
        <v>4.33</v>
      </c>
      <c r="E12" s="51">
        <v>4.55</v>
      </c>
      <c r="F12" s="51">
        <v>14.42</v>
      </c>
      <c r="G12" s="51">
        <v>17.2</v>
      </c>
      <c r="H12" s="51">
        <v>20.149999999999999</v>
      </c>
      <c r="I12" s="51">
        <v>20.86</v>
      </c>
      <c r="J12" s="51">
        <v>24.63</v>
      </c>
      <c r="K12" s="51">
        <v>19.41</v>
      </c>
      <c r="L12" s="51">
        <v>19.760000000000002</v>
      </c>
      <c r="M12" s="52">
        <v>24.55</v>
      </c>
      <c r="N12" s="43">
        <f>(M12/L12-1)*100</f>
        <v>24.2408906882591</v>
      </c>
      <c r="O12" s="46">
        <f>M12/$M$4*100</f>
        <v>0.65519956231067944</v>
      </c>
    </row>
    <row r="13" spans="1:20" ht="14.25">
      <c r="A13" s="49" t="s">
        <v>4</v>
      </c>
      <c r="B13" s="50">
        <v>50.58</v>
      </c>
      <c r="C13" s="51">
        <v>71.98</v>
      </c>
      <c r="D13" s="51">
        <v>77.88</v>
      </c>
      <c r="E13" s="51">
        <v>123.55</v>
      </c>
      <c r="F13" s="53">
        <v>143.06</v>
      </c>
      <c r="G13" s="51" t="s">
        <v>76</v>
      </c>
      <c r="H13" s="51">
        <v>141.41999999999999</v>
      </c>
      <c r="I13" s="51">
        <v>157.01</v>
      </c>
      <c r="J13" s="51">
        <v>154.97</v>
      </c>
      <c r="K13" s="51">
        <v>156.69999999999999</v>
      </c>
      <c r="L13" s="51">
        <v>166.09</v>
      </c>
      <c r="M13" s="52">
        <v>197.55</v>
      </c>
      <c r="N13" s="43">
        <f>(M13/L13-1)*100</f>
        <v>18.941537720512969</v>
      </c>
      <c r="O13" s="46">
        <f>M13/$M$4*100</f>
        <v>5.2722881276771778</v>
      </c>
    </row>
    <row r="14" spans="1:20" ht="14.25">
      <c r="A14" s="49" t="s">
        <v>5</v>
      </c>
      <c r="B14" s="50"/>
      <c r="C14" s="51"/>
      <c r="D14" s="51">
        <v>0.02</v>
      </c>
      <c r="E14" s="51">
        <v>0.03</v>
      </c>
      <c r="F14" s="51">
        <v>0.01</v>
      </c>
      <c r="G14" s="51">
        <v>0.01</v>
      </c>
      <c r="H14" s="51"/>
      <c r="I14" s="51">
        <v>0.01</v>
      </c>
      <c r="J14" s="51">
        <v>0.03</v>
      </c>
      <c r="K14" s="51">
        <v>0.03</v>
      </c>
      <c r="L14" s="51">
        <v>0.08</v>
      </c>
      <c r="M14" s="52">
        <v>0.1</v>
      </c>
      <c r="N14" s="43">
        <f>(M14/L14-1)*100</f>
        <v>25</v>
      </c>
      <c r="O14" s="46">
        <f>M14/$M$4*100</f>
        <v>2.6688373210210976E-3</v>
      </c>
    </row>
    <row r="15" spans="1:20" ht="14.25">
      <c r="A15" s="49" t="s">
        <v>6</v>
      </c>
      <c r="B15" s="50">
        <v>0.59</v>
      </c>
      <c r="C15" s="51"/>
      <c r="D15" s="51">
        <v>0.02</v>
      </c>
      <c r="E15" s="51">
        <v>0.09</v>
      </c>
      <c r="F15" s="51">
        <v>1.05</v>
      </c>
      <c r="G15" s="51">
        <v>0.08</v>
      </c>
      <c r="H15" s="51">
        <v>0.17</v>
      </c>
      <c r="I15" s="51">
        <v>0.5</v>
      </c>
      <c r="J15" s="51">
        <v>0.66</v>
      </c>
      <c r="K15" s="51">
        <v>0.83</v>
      </c>
      <c r="L15" s="51">
        <v>0.71</v>
      </c>
      <c r="M15" s="54">
        <v>0.66</v>
      </c>
      <c r="N15" s="43">
        <f>(M15/L15-1)*100</f>
        <v>-7.0422535211267512</v>
      </c>
      <c r="O15" s="46">
        <f>M15/$M$4*100</f>
        <v>1.7614326318739243E-2</v>
      </c>
    </row>
    <row r="16" spans="1:20" ht="14.25">
      <c r="A16" s="49" t="s">
        <v>7</v>
      </c>
      <c r="B16" s="50">
        <v>0.7</v>
      </c>
      <c r="C16" s="51">
        <v>0.04</v>
      </c>
      <c r="D16" s="51">
        <v>0.03</v>
      </c>
      <c r="E16" s="51">
        <v>0.66</v>
      </c>
      <c r="F16" s="51">
        <v>0.12</v>
      </c>
      <c r="G16" s="51">
        <v>0.18</v>
      </c>
      <c r="H16" s="51">
        <v>0.39</v>
      </c>
      <c r="I16" s="51">
        <v>1.03</v>
      </c>
      <c r="J16" s="51">
        <v>1.64</v>
      </c>
      <c r="K16" s="51">
        <v>3.2240000000000002</v>
      </c>
      <c r="L16" s="51">
        <v>5.2240000000000002</v>
      </c>
      <c r="M16" s="52">
        <v>3.5</v>
      </c>
      <c r="N16" s="43">
        <f>(M16/L16-1)*100</f>
        <v>-33.00153139356815</v>
      </c>
      <c r="O16" s="46">
        <f>M16/$M$4*100</f>
        <v>9.3409306235738399E-2</v>
      </c>
    </row>
    <row r="17" spans="1:15" ht="14.25">
      <c r="A17" s="49" t="s">
        <v>8</v>
      </c>
      <c r="B17" s="50"/>
      <c r="C17" s="51"/>
      <c r="D17" s="51"/>
      <c r="E17" s="51"/>
      <c r="F17" s="51">
        <v>4.49</v>
      </c>
      <c r="G17" s="51">
        <v>3.46</v>
      </c>
      <c r="H17" s="51">
        <v>2.64</v>
      </c>
      <c r="I17" s="51">
        <v>4.32</v>
      </c>
      <c r="J17" s="51">
        <v>4.66</v>
      </c>
      <c r="K17" s="51">
        <v>4.26</v>
      </c>
      <c r="L17" s="51">
        <v>4.1100000000000003</v>
      </c>
      <c r="M17" s="54">
        <v>4.34</v>
      </c>
      <c r="N17" s="43">
        <f>(M17/L17-1)*100</f>
        <v>5.5961070559610526</v>
      </c>
      <c r="O17" s="46">
        <f>M17/$M$4*100</f>
        <v>0.11582753973231562</v>
      </c>
    </row>
    <row r="18" spans="1:15" ht="14.25">
      <c r="A18" s="49" t="s">
        <v>9</v>
      </c>
      <c r="B18" s="50"/>
      <c r="C18" s="51"/>
      <c r="D18" s="51"/>
      <c r="E18" s="51">
        <v>0.01</v>
      </c>
      <c r="F18" s="51"/>
      <c r="G18" s="51"/>
      <c r="H18" s="51"/>
      <c r="I18" s="51"/>
      <c r="J18" s="51"/>
      <c r="K18" s="51"/>
      <c r="L18" s="51"/>
      <c r="M18" s="52"/>
      <c r="N18" s="43"/>
      <c r="O18" s="46"/>
    </row>
    <row r="19" spans="1:15" ht="14.25">
      <c r="A19" s="35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2"/>
      <c r="N19" s="43"/>
      <c r="O19" s="46"/>
    </row>
    <row r="20" spans="1:15" ht="15">
      <c r="A20" s="39" t="s">
        <v>10</v>
      </c>
      <c r="B20" s="47">
        <v>100.8</v>
      </c>
      <c r="C20" s="48">
        <v>118.75</v>
      </c>
      <c r="D20" s="48">
        <v>220.24</v>
      </c>
      <c r="E20" s="48">
        <v>373.39</v>
      </c>
      <c r="F20" s="48">
        <v>718.63</v>
      </c>
      <c r="G20" s="48">
        <v>773.4</v>
      </c>
      <c r="H20" s="48">
        <v>959.04</v>
      </c>
      <c r="I20" s="48">
        <v>1259.1600000000001</v>
      </c>
      <c r="J20" s="48">
        <v>1404.51</v>
      </c>
      <c r="K20" s="48">
        <v>1508.65</v>
      </c>
      <c r="L20" s="48">
        <v>1800.91</v>
      </c>
      <c r="M20" s="45">
        <v>1764.5334</v>
      </c>
      <c r="N20" s="43">
        <f>(M20/L20-1)*100</f>
        <v>-2.0199010500247083</v>
      </c>
      <c r="O20" s="46">
        <f>M20/$M$4*100</f>
        <v>47.092525921082483</v>
      </c>
    </row>
    <row r="21" spans="1:15" ht="15">
      <c r="A21" s="72" t="s">
        <v>75</v>
      </c>
      <c r="B21" s="47"/>
      <c r="C21" s="69">
        <f>(((C20/B20)^(1/5)-1)*100)</f>
        <v>3.3319481213102353</v>
      </c>
      <c r="D21" s="69">
        <f t="shared" ref="D21" si="29">(((D20/C20)^(1/5)-1)*100)</f>
        <v>13.149467912523516</v>
      </c>
      <c r="E21" s="69">
        <f t="shared" ref="E21" si="30">(((E20/D20)^(1/5)-1)*100)</f>
        <v>11.135625163683404</v>
      </c>
      <c r="F21" s="69">
        <f t="shared" ref="F21" si="31">(((F20/E20)^(1/5)-1)*100)</f>
        <v>13.990466802112</v>
      </c>
      <c r="G21" s="69">
        <f>(((G20/F20)^(1/1)-1)*100)</f>
        <v>7.6214463632189089</v>
      </c>
      <c r="H21" s="69">
        <f t="shared" ref="H21" si="32">(((H20/G20)^(1/1)-1)*100)</f>
        <v>24.003103180760288</v>
      </c>
      <c r="I21" s="69">
        <f t="shared" ref="I21" si="33">(((I20/H20)^(1/1)-1)*100)</f>
        <v>31.2937937937938</v>
      </c>
      <c r="J21" s="69">
        <f t="shared" ref="J21" si="34">(((J20/I20)^(1/1)-1)*100)</f>
        <v>11.543409892309153</v>
      </c>
      <c r="K21" s="69">
        <f t="shared" ref="K21" si="35">(((K20/J20)^(1/1)-1)*100)</f>
        <v>7.4146855486967089</v>
      </c>
      <c r="L21" s="69">
        <f t="shared" ref="L21" si="36">(((L20/K20)^(1/1)-1)*100)</f>
        <v>19.372286481291212</v>
      </c>
      <c r="M21" s="74">
        <f t="shared" ref="M21" si="37">(((M20/L20)^(1/1)-1)*100)</f>
        <v>-2.0199010500247083</v>
      </c>
      <c r="N21" s="43"/>
      <c r="O21" s="46"/>
    </row>
    <row r="22" spans="1:15" ht="14.25">
      <c r="A22" s="49" t="s">
        <v>11</v>
      </c>
      <c r="B22" s="50">
        <v>1</v>
      </c>
      <c r="C22" s="51">
        <v>0.15</v>
      </c>
      <c r="D22" s="51">
        <v>0.27</v>
      </c>
      <c r="E22" s="51">
        <v>0.88</v>
      </c>
      <c r="F22" s="51">
        <v>5.72</v>
      </c>
      <c r="G22" s="51">
        <v>9.89</v>
      </c>
      <c r="H22" s="51">
        <v>16.97</v>
      </c>
      <c r="I22" s="51">
        <v>21.33</v>
      </c>
      <c r="J22" s="51">
        <v>31.51</v>
      </c>
      <c r="K22" s="51">
        <v>30.4</v>
      </c>
      <c r="L22" s="51">
        <v>38.96</v>
      </c>
      <c r="M22" s="52">
        <v>38.57</v>
      </c>
      <c r="N22" s="43">
        <f>(M22/L22-1)*100</f>
        <v>-1.0010266940451706</v>
      </c>
      <c r="O22" s="46">
        <f>M22/$M$4*100</f>
        <v>1.0293705547178371</v>
      </c>
    </row>
    <row r="23" spans="1:15" ht="14.25">
      <c r="A23" s="49" t="s">
        <v>12</v>
      </c>
      <c r="B23" s="50">
        <v>0.03</v>
      </c>
      <c r="C23" s="51">
        <v>7.0000000000000007E-2</v>
      </c>
      <c r="D23" s="51">
        <v>1.28</v>
      </c>
      <c r="E23" s="51">
        <v>2.76</v>
      </c>
      <c r="F23" s="51">
        <v>9.8699999999999992</v>
      </c>
      <c r="G23" s="51">
        <v>14.13</v>
      </c>
      <c r="H23" s="51">
        <v>17.53</v>
      </c>
      <c r="I23" s="51">
        <v>19.66</v>
      </c>
      <c r="J23" s="51">
        <v>24.34</v>
      </c>
      <c r="K23" s="51">
        <v>26.44</v>
      </c>
      <c r="L23" s="51">
        <v>28.72</v>
      </c>
      <c r="M23" s="54">
        <v>36.76</v>
      </c>
      <c r="N23" s="43">
        <f>(M23/L23-1)*100</f>
        <v>27.99442896935933</v>
      </c>
      <c r="O23" s="46">
        <f>M23/$M$4*100</f>
        <v>0.98106459920735534</v>
      </c>
    </row>
    <row r="24" spans="1:15" ht="14.25">
      <c r="A24" s="49" t="s">
        <v>13</v>
      </c>
      <c r="B24" s="50">
        <v>0.02</v>
      </c>
      <c r="C24" s="51">
        <v>0.03</v>
      </c>
      <c r="D24" s="51">
        <v>0.5</v>
      </c>
      <c r="E24" s="51">
        <v>1.7</v>
      </c>
      <c r="F24" s="51">
        <v>6.19</v>
      </c>
      <c r="G24" s="51">
        <v>8.49</v>
      </c>
      <c r="H24" s="51">
        <v>10.87</v>
      </c>
      <c r="I24" s="51">
        <v>15.06</v>
      </c>
      <c r="J24" s="51">
        <v>16.649999999999999</v>
      </c>
      <c r="K24" s="51">
        <v>14.89</v>
      </c>
      <c r="L24" s="51">
        <v>17.059999999999999</v>
      </c>
      <c r="M24" s="52">
        <v>20.350000000000001</v>
      </c>
      <c r="N24" s="43">
        <f>(M24/L24-1)*100</f>
        <v>19.28487690504106</v>
      </c>
      <c r="O24" s="46">
        <f>M24/$M$4*100</f>
        <v>0.54310839482779338</v>
      </c>
    </row>
    <row r="25" spans="1:15" ht="14.25">
      <c r="A25" s="49" t="s">
        <v>14</v>
      </c>
      <c r="B25" s="50"/>
      <c r="C25" s="51">
        <v>0.08</v>
      </c>
      <c r="D25" s="51">
        <v>0.26</v>
      </c>
      <c r="E25" s="51">
        <v>0.62</v>
      </c>
      <c r="F25" s="51">
        <v>1.74</v>
      </c>
      <c r="G25" s="51">
        <v>1.03</v>
      </c>
      <c r="H25" s="51">
        <v>1.06</v>
      </c>
      <c r="I25" s="51">
        <v>1.08</v>
      </c>
      <c r="J25" s="51">
        <v>1.24</v>
      </c>
      <c r="K25" s="51">
        <v>1.19</v>
      </c>
      <c r="L25" s="51">
        <v>1.42</v>
      </c>
      <c r="M25" s="54">
        <v>1.63</v>
      </c>
      <c r="N25" s="43">
        <f>(M25/L25-1)*100</f>
        <v>14.7887323943662</v>
      </c>
      <c r="O25" s="46">
        <f>M25/$M$4*100</f>
        <v>4.3502048332643879E-2</v>
      </c>
    </row>
    <row r="26" spans="1:15" ht="14.25">
      <c r="A26" s="49" t="s">
        <v>15</v>
      </c>
      <c r="B26" s="50">
        <v>3.97</v>
      </c>
      <c r="C26" s="51">
        <v>1.0900000000000001</v>
      </c>
      <c r="D26" s="51">
        <v>0.56000000000000005</v>
      </c>
      <c r="E26" s="51">
        <v>1.66</v>
      </c>
      <c r="F26" s="51">
        <v>6.24</v>
      </c>
      <c r="G26" s="51">
        <v>18.77</v>
      </c>
      <c r="H26" s="51">
        <v>30.76</v>
      </c>
      <c r="I26" s="51">
        <v>37.479999999999997</v>
      </c>
      <c r="J26" s="51">
        <v>44.93</v>
      </c>
      <c r="K26" s="51">
        <v>50.77</v>
      </c>
      <c r="L26" s="51">
        <v>69.31</v>
      </c>
      <c r="M26" s="52">
        <v>47.9</v>
      </c>
      <c r="N26" s="43">
        <f>(M26/L26-1)*100</f>
        <v>-30.89020343384793</v>
      </c>
      <c r="O26" s="46">
        <f>M26/$M$4*100</f>
        <v>1.2783730767691055</v>
      </c>
    </row>
    <row r="27" spans="1:15" ht="14.25">
      <c r="A27" s="49" t="s">
        <v>16</v>
      </c>
      <c r="B27" s="50"/>
      <c r="C27" s="51"/>
      <c r="D27" s="51">
        <v>0.09</v>
      </c>
      <c r="E27" s="51">
        <v>0.32</v>
      </c>
      <c r="F27" s="51">
        <v>1.75</v>
      </c>
      <c r="G27" s="51">
        <v>3.47</v>
      </c>
      <c r="H27" s="51">
        <v>6.26</v>
      </c>
      <c r="I27" s="51">
        <v>6.05</v>
      </c>
      <c r="J27" s="51">
        <v>10.84</v>
      </c>
      <c r="K27" s="51">
        <v>11.74</v>
      </c>
      <c r="L27" s="51">
        <v>15.06</v>
      </c>
      <c r="M27" s="52">
        <v>11.31</v>
      </c>
      <c r="N27" s="43">
        <f>(M27/L27-1)*100</f>
        <v>-24.900398406374503</v>
      </c>
      <c r="O27" s="46">
        <f>M27/$M$4*100</f>
        <v>0.30184550100748614</v>
      </c>
    </row>
    <row r="28" spans="1:15" ht="14.25">
      <c r="A28" s="49" t="s">
        <v>17</v>
      </c>
      <c r="B28" s="50"/>
      <c r="C28" s="51"/>
      <c r="D28" s="51">
        <v>0.03</v>
      </c>
      <c r="E28" s="51">
        <v>0.04</v>
      </c>
      <c r="F28" s="51">
        <v>0.23</v>
      </c>
      <c r="G28" s="51">
        <v>0.77</v>
      </c>
      <c r="H28" s="51">
        <v>1.45</v>
      </c>
      <c r="I28" s="51">
        <v>1.83</v>
      </c>
      <c r="J28" s="51">
        <v>2.17</v>
      </c>
      <c r="K28" s="51">
        <v>2.93</v>
      </c>
      <c r="L28" s="51">
        <v>2.15</v>
      </c>
      <c r="M28" s="52">
        <v>3.14</v>
      </c>
      <c r="N28" s="43">
        <f>(M28/L28-1)*100</f>
        <v>46.04651162790698</v>
      </c>
      <c r="O28" s="46">
        <f>M28/$M$4*100</f>
        <v>8.3801491880062459E-2</v>
      </c>
    </row>
    <row r="29" spans="1:15" ht="14.25">
      <c r="A29" s="49" t="s">
        <v>18</v>
      </c>
      <c r="B29" s="50"/>
      <c r="C29" s="51"/>
      <c r="D29" s="51">
        <v>0.11</v>
      </c>
      <c r="E29" s="51">
        <v>0.3</v>
      </c>
      <c r="F29" s="51">
        <v>0.7</v>
      </c>
      <c r="G29" s="51">
        <v>1.18</v>
      </c>
      <c r="H29" s="51">
        <v>2.2599999999999998</v>
      </c>
      <c r="I29" s="51">
        <v>3.08</v>
      </c>
      <c r="J29" s="51">
        <v>2.88</v>
      </c>
      <c r="K29" s="51">
        <v>3.13</v>
      </c>
      <c r="L29" s="51">
        <v>3.31</v>
      </c>
      <c r="M29" s="54">
        <v>3.73</v>
      </c>
      <c r="N29" s="43">
        <f>(M29/L29-1)*100</f>
        <v>12.688821752265866</v>
      </c>
      <c r="O29" s="46">
        <f>M29/$M$4*100</f>
        <v>9.9547632074086928E-2</v>
      </c>
    </row>
    <row r="30" spans="1:15" ht="14.25">
      <c r="A30" s="49" t="s">
        <v>19</v>
      </c>
      <c r="B30" s="50"/>
      <c r="C30" s="51"/>
      <c r="D30" s="51"/>
      <c r="E30" s="51">
        <v>0.36</v>
      </c>
      <c r="F30" s="51">
        <v>1.52</v>
      </c>
      <c r="G30" s="51">
        <v>1.32</v>
      </c>
      <c r="H30" s="51">
        <v>1.73</v>
      </c>
      <c r="I30" s="51">
        <v>1.58</v>
      </c>
      <c r="J30" s="51">
        <v>1.67</v>
      </c>
      <c r="K30" s="51">
        <v>1.67</v>
      </c>
      <c r="L30" s="51">
        <v>2.13</v>
      </c>
      <c r="M30" s="52">
        <v>2.52</v>
      </c>
      <c r="N30" s="43">
        <f>(M30/L30-1)*100</f>
        <v>18.309859154929576</v>
      </c>
      <c r="O30" s="46">
        <f>M30/$M$4*100</f>
        <v>6.7254700489731645E-2</v>
      </c>
    </row>
    <row r="31" spans="1:15" ht="14.25">
      <c r="A31" s="49" t="s">
        <v>20</v>
      </c>
      <c r="B31" s="50">
        <v>0.06</v>
      </c>
      <c r="C31" s="51">
        <v>0.28999999999999998</v>
      </c>
      <c r="D31" s="51">
        <v>0.04</v>
      </c>
      <c r="E31" s="51">
        <v>1.49</v>
      </c>
      <c r="F31" s="51">
        <v>9.32</v>
      </c>
      <c r="G31" s="51">
        <v>10.68</v>
      </c>
      <c r="H31" s="51">
        <v>19.55</v>
      </c>
      <c r="I31" s="51">
        <v>25.79</v>
      </c>
      <c r="J31" s="51">
        <v>22.5</v>
      </c>
      <c r="K31" s="51">
        <v>22.32</v>
      </c>
      <c r="L31" s="51">
        <v>26.99</v>
      </c>
      <c r="M31" s="52">
        <v>22.3</v>
      </c>
      <c r="N31" s="43">
        <f>(M31/L31-1)*100</f>
        <v>-17.376806224527598</v>
      </c>
      <c r="O31" s="46">
        <f>M31/$M$4*100</f>
        <v>0.59515072258770474</v>
      </c>
    </row>
    <row r="32" spans="1:15" ht="14.25">
      <c r="A32" s="49" t="s">
        <v>21</v>
      </c>
      <c r="B32" s="50"/>
      <c r="C32" s="51">
        <v>0.08</v>
      </c>
      <c r="D32" s="51">
        <v>0.55000000000000004</v>
      </c>
      <c r="E32" s="51">
        <v>0.77</v>
      </c>
      <c r="F32" s="51">
        <v>2.33</v>
      </c>
      <c r="G32" s="51">
        <v>2.6</v>
      </c>
      <c r="H32" s="51">
        <v>3.42</v>
      </c>
      <c r="I32" s="51">
        <v>4.46</v>
      </c>
      <c r="J32" s="51">
        <v>5.0999999999999996</v>
      </c>
      <c r="K32" s="51">
        <v>4.83</v>
      </c>
      <c r="L32" s="51">
        <v>5.21</v>
      </c>
      <c r="M32" s="52">
        <v>5.75</v>
      </c>
      <c r="N32" s="43">
        <f>(M32/L32-1)*100</f>
        <v>10.364683301343568</v>
      </c>
      <c r="O32" s="46">
        <f>M32/$M$4*100</f>
        <v>0.1534581459587131</v>
      </c>
    </row>
    <row r="33" spans="1:15" ht="14.25">
      <c r="A33" s="49" t="s">
        <v>22</v>
      </c>
      <c r="B33" s="50"/>
      <c r="C33" s="51"/>
      <c r="D33" s="51">
        <v>0.19</v>
      </c>
      <c r="E33" s="51">
        <v>0.433</v>
      </c>
      <c r="F33" s="51" t="s">
        <v>23</v>
      </c>
      <c r="G33" s="51">
        <v>4.22</v>
      </c>
      <c r="H33" s="51">
        <v>7.18</v>
      </c>
      <c r="I33" s="51">
        <v>10.39</v>
      </c>
      <c r="J33" s="51">
        <v>14.09</v>
      </c>
      <c r="K33" s="51">
        <v>16.48</v>
      </c>
      <c r="L33" s="51">
        <v>17.010000000000002</v>
      </c>
      <c r="M33" s="52">
        <v>11.94</v>
      </c>
      <c r="N33" s="43">
        <f>(M33/L33-1)*100</f>
        <v>-29.805996472663143</v>
      </c>
      <c r="O33" s="46">
        <f>M33/$M$4*100</f>
        <v>0.31865917612991901</v>
      </c>
    </row>
    <row r="34" spans="1:15" ht="14.25">
      <c r="A34" s="49" t="s">
        <v>24</v>
      </c>
      <c r="B34" s="50">
        <v>15.14</v>
      </c>
      <c r="C34" s="51">
        <v>13.24</v>
      </c>
      <c r="D34" s="51">
        <v>17.760000000000002</v>
      </c>
      <c r="E34" s="51">
        <v>44</v>
      </c>
      <c r="F34" s="51">
        <v>137.99</v>
      </c>
      <c r="G34" s="51">
        <v>143.37</v>
      </c>
      <c r="H34" s="51">
        <v>191.46</v>
      </c>
      <c r="I34" s="51">
        <v>188.17</v>
      </c>
      <c r="J34" s="51">
        <v>171.56</v>
      </c>
      <c r="K34" s="51">
        <v>145.5</v>
      </c>
      <c r="L34" s="51">
        <v>176.36</v>
      </c>
      <c r="M34" s="52">
        <v>184.02</v>
      </c>
      <c r="N34" s="43">
        <f>(M34/L34-1)*100</f>
        <v>4.3433885234747116</v>
      </c>
      <c r="O34" s="46">
        <f>M34/$M$4*100</f>
        <v>4.9111944381430233</v>
      </c>
    </row>
    <row r="35" spans="1:15" ht="14.25">
      <c r="A35" s="49" t="s">
        <v>25</v>
      </c>
      <c r="B35" s="50">
        <v>63.36</v>
      </c>
      <c r="C35" s="51">
        <v>88.73</v>
      </c>
      <c r="D35" s="51">
        <v>142.30000000000001</v>
      </c>
      <c r="E35" s="51">
        <v>191.9</v>
      </c>
      <c r="F35" s="51">
        <v>259.18</v>
      </c>
      <c r="G35" s="51">
        <v>243.49</v>
      </c>
      <c r="H35" s="51">
        <v>266.18</v>
      </c>
      <c r="I35" s="51">
        <v>324.93</v>
      </c>
      <c r="J35" s="51">
        <v>409.68</v>
      </c>
      <c r="K35" s="51">
        <v>460.6</v>
      </c>
      <c r="L35" s="51">
        <v>535.77</v>
      </c>
      <c r="M35" s="52">
        <v>544.12</v>
      </c>
      <c r="N35" s="43">
        <f>(M35/L35-1)*100</f>
        <v>1.5585045821901122</v>
      </c>
      <c r="O35" s="46">
        <f>M35/$M$4*100</f>
        <v>14.521677631139996</v>
      </c>
    </row>
    <row r="36" spans="1:15" ht="14.25">
      <c r="A36" s="49" t="s">
        <v>26</v>
      </c>
      <c r="B36" s="50">
        <v>0.3</v>
      </c>
      <c r="C36" s="51">
        <v>0.59</v>
      </c>
      <c r="D36" s="51">
        <v>0.97</v>
      </c>
      <c r="E36" s="51">
        <v>2.92</v>
      </c>
      <c r="F36" s="51">
        <v>7.25</v>
      </c>
      <c r="G36" s="51">
        <v>8.1999999999999993</v>
      </c>
      <c r="H36" s="51">
        <v>9.44</v>
      </c>
      <c r="I36" s="51">
        <v>11.47</v>
      </c>
      <c r="J36" s="51">
        <v>15.04</v>
      </c>
      <c r="K36" s="51">
        <v>20.010000000000002</v>
      </c>
      <c r="L36" s="51">
        <v>18.82</v>
      </c>
      <c r="M36" s="52">
        <v>22.19</v>
      </c>
      <c r="N36" s="43">
        <f>(M36/L36-1)*100</f>
        <v>17.906482465462268</v>
      </c>
      <c r="O36" s="46">
        <f>M36/$M$4*100</f>
        <v>0.59221500153458151</v>
      </c>
    </row>
    <row r="37" spans="1:15" ht="14.25">
      <c r="A37" s="49" t="s">
        <v>27</v>
      </c>
      <c r="B37" s="50">
        <v>4.32</v>
      </c>
      <c r="C37" s="51">
        <v>7.0000000000000007E-2</v>
      </c>
      <c r="D37" s="51">
        <v>0.28999999999999998</v>
      </c>
      <c r="E37" s="51">
        <v>0.44</v>
      </c>
      <c r="F37" s="51">
        <v>3.07</v>
      </c>
      <c r="G37" s="51">
        <v>5.01</v>
      </c>
      <c r="H37" s="51">
        <v>6.92</v>
      </c>
      <c r="I37" s="51">
        <v>10.94</v>
      </c>
      <c r="J37" s="51">
        <v>14.13</v>
      </c>
      <c r="K37" s="51">
        <v>18.38</v>
      </c>
      <c r="L37" s="51">
        <v>30.41</v>
      </c>
      <c r="M37" s="52">
        <v>19.79</v>
      </c>
      <c r="N37" s="43">
        <f>(M37/L37-1)*100</f>
        <v>-34.922722788556406</v>
      </c>
      <c r="O37" s="46">
        <f>M37/$M$4*100</f>
        <v>0.52816290583007519</v>
      </c>
    </row>
    <row r="38" spans="1:15" ht="14.25">
      <c r="A38" s="49" t="s">
        <v>64</v>
      </c>
      <c r="B38" s="35"/>
      <c r="C38" s="35">
        <v>0.1</v>
      </c>
      <c r="D38" s="51">
        <v>0.89</v>
      </c>
      <c r="E38" s="51">
        <v>2.6</v>
      </c>
      <c r="F38" s="51">
        <v>7.66</v>
      </c>
      <c r="G38" s="51">
        <v>8.83</v>
      </c>
      <c r="H38" s="51">
        <v>11.84</v>
      </c>
      <c r="I38" s="51">
        <v>17.12</v>
      </c>
      <c r="J38" s="51">
        <v>17.809999999999999</v>
      </c>
      <c r="K38" s="51">
        <v>20.67</v>
      </c>
      <c r="L38" s="51">
        <v>24.12</v>
      </c>
      <c r="M38" s="52">
        <v>20.149999999999999</v>
      </c>
      <c r="N38" s="43">
        <f>(M38/L38-1)*100</f>
        <v>-16.459369817578782</v>
      </c>
      <c r="O38" s="46">
        <f>M38/$M$4*100</f>
        <v>0.53777072018575101</v>
      </c>
    </row>
    <row r="39" spans="1:15" ht="14.25">
      <c r="A39" s="49" t="s">
        <v>28</v>
      </c>
      <c r="B39" s="50"/>
      <c r="C39" s="51">
        <v>0.1</v>
      </c>
      <c r="D39" s="51">
        <v>23.81</v>
      </c>
      <c r="E39" s="51">
        <v>45.49</v>
      </c>
      <c r="F39" s="51">
        <v>84.03</v>
      </c>
      <c r="G39" s="51">
        <v>84.08</v>
      </c>
      <c r="H39" s="51">
        <v>105.3</v>
      </c>
      <c r="I39" s="51">
        <v>137.65</v>
      </c>
      <c r="J39" s="51">
        <v>178.49</v>
      </c>
      <c r="K39" s="51">
        <v>226.49</v>
      </c>
      <c r="L39" s="51">
        <v>290.93</v>
      </c>
      <c r="M39" s="52">
        <v>260.07</v>
      </c>
      <c r="N39" s="43">
        <f>(M39/L39-1)*100</f>
        <v>-10.607362595813431</v>
      </c>
      <c r="O39" s="46">
        <f>M39/$M$4*100</f>
        <v>6.9408452207795683</v>
      </c>
    </row>
    <row r="40" spans="1:15" ht="14.25">
      <c r="A40" s="49" t="s">
        <v>29</v>
      </c>
      <c r="B40" s="50">
        <v>3.69</v>
      </c>
      <c r="C40" s="51">
        <v>1.66</v>
      </c>
      <c r="D40" s="51">
        <v>9.76</v>
      </c>
      <c r="E40" s="51">
        <v>21.43</v>
      </c>
      <c r="F40" s="51">
        <v>44.05</v>
      </c>
      <c r="G40" s="51">
        <v>52.48</v>
      </c>
      <c r="H40" s="51">
        <v>59.39</v>
      </c>
      <c r="I40" s="51">
        <v>110.44</v>
      </c>
      <c r="J40" s="51">
        <v>137.69</v>
      </c>
      <c r="K40" s="51">
        <v>144.61000000000001</v>
      </c>
      <c r="L40" s="51">
        <v>155.27000000000001</v>
      </c>
      <c r="M40" s="52">
        <v>147.31</v>
      </c>
      <c r="N40" s="43">
        <f>(M40/L40-1)*100</f>
        <v>-5.1265537450892023</v>
      </c>
      <c r="O40" s="46">
        <f>M40/$M$4*100</f>
        <v>3.9314642575961782</v>
      </c>
    </row>
    <row r="41" spans="1:15" ht="14.25">
      <c r="A41" s="49" t="s">
        <v>30</v>
      </c>
      <c r="B41" s="50">
        <v>0.5</v>
      </c>
      <c r="C41" s="51">
        <v>0.49</v>
      </c>
      <c r="D41" s="51">
        <v>3.87</v>
      </c>
      <c r="E41" s="51">
        <v>9.06</v>
      </c>
      <c r="F41" s="51">
        <v>42.52</v>
      </c>
      <c r="G41" s="51">
        <v>42.87</v>
      </c>
      <c r="H41" s="51">
        <v>50.75</v>
      </c>
      <c r="I41" s="51">
        <v>55.87</v>
      </c>
      <c r="J41" s="51">
        <v>56.18</v>
      </c>
      <c r="K41" s="51">
        <v>52.8</v>
      </c>
      <c r="L41" s="51">
        <v>68.05</v>
      </c>
      <c r="M41" s="52">
        <v>76.7</v>
      </c>
      <c r="N41" s="43">
        <f>(M41/L41-1)*100</f>
        <v>12.711241734019119</v>
      </c>
      <c r="O41" s="46">
        <f>M41/$M$4*100</f>
        <v>2.0469982252231818</v>
      </c>
    </row>
    <row r="42" spans="1:15" ht="14.25">
      <c r="A42" s="49" t="s">
        <v>31</v>
      </c>
      <c r="B42" s="50">
        <v>0.45</v>
      </c>
      <c r="C42" s="51">
        <v>0.59</v>
      </c>
      <c r="D42" s="51">
        <v>0.69</v>
      </c>
      <c r="E42" s="51">
        <v>3.63</v>
      </c>
      <c r="F42" s="51">
        <v>16.25</v>
      </c>
      <c r="G42" s="51">
        <v>24.66</v>
      </c>
      <c r="H42" s="51">
        <v>31.58</v>
      </c>
      <c r="I42" s="51">
        <v>50.2</v>
      </c>
      <c r="J42" s="51">
        <v>63.11</v>
      </c>
      <c r="K42" s="51">
        <v>74.22</v>
      </c>
      <c r="L42" s="51">
        <v>81.61</v>
      </c>
      <c r="M42" s="52">
        <v>72.53</v>
      </c>
      <c r="N42" s="43">
        <f>(M42/L42-1)*100</f>
        <v>-11.12608748927827</v>
      </c>
      <c r="O42" s="46">
        <f>M42/$M$4*100</f>
        <v>1.9357077089366019</v>
      </c>
    </row>
    <row r="43" spans="1:15" ht="14.25">
      <c r="A43" s="49" t="s">
        <v>32</v>
      </c>
      <c r="B43" s="50">
        <v>0.14000000000000001</v>
      </c>
      <c r="C43" s="51">
        <v>0.2</v>
      </c>
      <c r="D43" s="51">
        <v>1.81</v>
      </c>
      <c r="E43" s="51">
        <v>8.89</v>
      </c>
      <c r="F43" s="51">
        <v>10.93</v>
      </c>
      <c r="G43" s="51">
        <v>13.98</v>
      </c>
      <c r="H43" s="51">
        <v>15.37</v>
      </c>
      <c r="I43" s="51">
        <v>19.350000000000001</v>
      </c>
      <c r="J43" s="51">
        <v>21.74</v>
      </c>
      <c r="K43" s="51">
        <v>22.16</v>
      </c>
      <c r="L43" s="51">
        <v>27.27</v>
      </c>
      <c r="M43" s="52">
        <v>27.88</v>
      </c>
      <c r="N43" s="43">
        <f>(M43/L43-1)*100</f>
        <v>2.2368903557022257</v>
      </c>
      <c r="O43" s="46">
        <f>M43/$M$4*100</f>
        <v>0.74407184510068192</v>
      </c>
    </row>
    <row r="44" spans="1:15" ht="14.25">
      <c r="A44" s="49" t="s">
        <v>33</v>
      </c>
      <c r="B44" s="50">
        <v>2.25</v>
      </c>
      <c r="C44" s="51">
        <v>1.29</v>
      </c>
      <c r="D44" s="51">
        <v>3.09</v>
      </c>
      <c r="E44" s="51">
        <v>6.95</v>
      </c>
      <c r="F44" s="51">
        <v>7.57</v>
      </c>
      <c r="G44" s="51">
        <v>8.93</v>
      </c>
      <c r="H44" s="51">
        <v>11.2</v>
      </c>
      <c r="I44" s="51">
        <v>14.97</v>
      </c>
      <c r="J44" s="51">
        <v>20.72</v>
      </c>
      <c r="K44" s="51">
        <v>18.350000000000001</v>
      </c>
      <c r="L44" s="51">
        <v>19.190000000000001</v>
      </c>
      <c r="M44" s="52">
        <v>16.329999999999998</v>
      </c>
      <c r="N44" s="43">
        <f>(M44/L44-1)*100</f>
        <v>-14.903595622720179</v>
      </c>
      <c r="O44" s="46">
        <f>M44/$M$4*100</f>
        <v>0.43582113452274518</v>
      </c>
    </row>
    <row r="45" spans="1:15" ht="14.25">
      <c r="A45" s="56" t="s">
        <v>34</v>
      </c>
      <c r="B45" s="50">
        <v>0.66</v>
      </c>
      <c r="C45" s="51">
        <v>1.68</v>
      </c>
      <c r="D45" s="51">
        <v>4.9800000000000004</v>
      </c>
      <c r="E45" s="51">
        <v>12.97</v>
      </c>
      <c r="F45" s="51">
        <v>19.260000000000002</v>
      </c>
      <c r="G45" s="51">
        <v>16.96</v>
      </c>
      <c r="H45" s="51">
        <v>22.16</v>
      </c>
      <c r="I45" s="51">
        <v>24.01</v>
      </c>
      <c r="J45" s="51">
        <v>26.69</v>
      </c>
      <c r="K45" s="51">
        <v>28.88</v>
      </c>
      <c r="L45" s="51">
        <v>36.9</v>
      </c>
      <c r="M45" s="52">
        <v>34.64</v>
      </c>
      <c r="N45" s="43">
        <f>(M45/L45-1)*100</f>
        <v>-6.1246612466124617</v>
      </c>
      <c r="O45" s="46">
        <f>M45/$M$4*100</f>
        <v>0.92448524800170817</v>
      </c>
    </row>
    <row r="46" spans="1:15" ht="14.25">
      <c r="A46" s="55" t="s">
        <v>35</v>
      </c>
      <c r="B46" s="50"/>
      <c r="C46" s="51"/>
      <c r="D46" s="51"/>
      <c r="E46" s="51"/>
      <c r="F46" s="51">
        <v>12.54</v>
      </c>
      <c r="G46" s="51">
        <v>16.440000000000001</v>
      </c>
      <c r="H46" s="51">
        <v>22.81</v>
      </c>
      <c r="I46" s="51">
        <v>92.05</v>
      </c>
      <c r="J46" s="51">
        <v>22.02</v>
      </c>
      <c r="K46" s="51">
        <v>22.57</v>
      </c>
      <c r="L46" s="51">
        <v>27.3</v>
      </c>
      <c r="M46" s="52">
        <v>31.85</v>
      </c>
      <c r="N46" s="43">
        <f>(M46/L46-1)*100</f>
        <v>16.666666666666675</v>
      </c>
      <c r="O46" s="46">
        <f>M46/$M$4*100</f>
        <v>0.85002468674521947</v>
      </c>
    </row>
    <row r="47" spans="1:15" ht="14.25">
      <c r="A47" s="49" t="s">
        <v>36</v>
      </c>
      <c r="B47" s="50">
        <v>0.74</v>
      </c>
      <c r="C47" s="51">
        <v>0.79</v>
      </c>
      <c r="D47" s="51">
        <v>1.23</v>
      </c>
      <c r="E47" s="51">
        <v>4.63</v>
      </c>
      <c r="F47" s="51">
        <v>4.9000000000000004</v>
      </c>
      <c r="G47" s="51">
        <v>8.1</v>
      </c>
      <c r="H47" s="51">
        <v>10.19</v>
      </c>
      <c r="I47" s="51">
        <v>12.42</v>
      </c>
      <c r="J47" s="51">
        <v>11.92</v>
      </c>
      <c r="K47" s="51">
        <v>15.55</v>
      </c>
      <c r="L47" s="51">
        <v>26.53</v>
      </c>
      <c r="M47" s="52">
        <v>25.35</v>
      </c>
      <c r="N47" s="43">
        <f>(M47/L47-1)*100</f>
        <v>-4.4477949491142148</v>
      </c>
      <c r="O47" s="46">
        <f>M47/$M$4*100</f>
        <v>0.67655026087884818</v>
      </c>
    </row>
    <row r="48" spans="1:15" ht="14.25">
      <c r="A48" s="49" t="s">
        <v>37</v>
      </c>
      <c r="B48" s="50">
        <v>1.01</v>
      </c>
      <c r="C48" s="51">
        <v>3.35</v>
      </c>
      <c r="D48" s="51">
        <v>4.7699999999999996</v>
      </c>
      <c r="E48" s="51">
        <v>6.27</v>
      </c>
      <c r="F48" s="51">
        <v>7.88</v>
      </c>
      <c r="G48" s="51">
        <v>12.04</v>
      </c>
      <c r="H48" s="51">
        <v>14.74</v>
      </c>
      <c r="I48" s="51">
        <v>26.01</v>
      </c>
      <c r="J48" s="51">
        <v>34.409999999999997</v>
      </c>
      <c r="K48" s="51">
        <v>28.32</v>
      </c>
      <c r="L48" s="51">
        <v>27.93</v>
      </c>
      <c r="M48" s="52">
        <v>51.94</v>
      </c>
      <c r="N48" s="43">
        <f>(M48/L48-1)*100</f>
        <v>85.964912280701753</v>
      </c>
      <c r="O48" s="46">
        <f>M48/$M$4*100</f>
        <v>1.3861941045383579</v>
      </c>
    </row>
    <row r="49" spans="1:15" ht="14.25">
      <c r="A49" s="49" t="s">
        <v>38</v>
      </c>
      <c r="B49" s="50">
        <v>0.01</v>
      </c>
      <c r="C49" s="51">
        <v>0.02</v>
      </c>
      <c r="D49" s="51">
        <v>0.08</v>
      </c>
      <c r="E49" s="51">
        <v>0.54</v>
      </c>
      <c r="F49" s="51">
        <v>0.78</v>
      </c>
      <c r="G49" s="51">
        <v>0.93</v>
      </c>
      <c r="H49" s="51">
        <v>1.0900000000000001</v>
      </c>
      <c r="I49" s="51">
        <v>0.95</v>
      </c>
      <c r="J49" s="51">
        <v>1.07</v>
      </c>
      <c r="K49" s="51">
        <v>0.89</v>
      </c>
      <c r="L49" s="51">
        <v>1.1100000000000001</v>
      </c>
      <c r="M49" s="52">
        <v>1.1100000000000001</v>
      </c>
      <c r="N49" s="43">
        <f>(M49/L49-1)*100</f>
        <v>0</v>
      </c>
      <c r="O49" s="46">
        <f>M49/$M$4*100</f>
        <v>2.9624094263334184E-2</v>
      </c>
    </row>
    <row r="50" spans="1:15" ht="14.25">
      <c r="A50" s="49" t="s">
        <v>39</v>
      </c>
      <c r="B50" s="50">
        <v>0.88</v>
      </c>
      <c r="C50" s="51">
        <v>1.69</v>
      </c>
      <c r="D50" s="51">
        <v>0.04</v>
      </c>
      <c r="E50" s="51">
        <v>0.34</v>
      </c>
      <c r="F50" s="51">
        <v>2.63</v>
      </c>
      <c r="G50" s="51">
        <v>3.85</v>
      </c>
      <c r="H50" s="51">
        <v>5.18</v>
      </c>
      <c r="I50" s="51">
        <v>3.7</v>
      </c>
      <c r="J50" s="51">
        <v>4.45</v>
      </c>
      <c r="K50" s="51">
        <v>4.16</v>
      </c>
      <c r="L50" s="51">
        <v>4.3899999999999997</v>
      </c>
      <c r="M50" s="52">
        <v>1.61</v>
      </c>
      <c r="N50" s="43">
        <f>(M50/L50-1)*100</f>
        <v>-63.325740318906611</v>
      </c>
      <c r="O50" s="46">
        <f>M50/$M$4*100</f>
        <v>4.2968280868439672E-2</v>
      </c>
    </row>
    <row r="51" spans="1:15" ht="14.25">
      <c r="A51" s="49" t="s">
        <v>40</v>
      </c>
      <c r="B51" s="50"/>
      <c r="C51" s="51"/>
      <c r="D51" s="51"/>
      <c r="E51" s="51">
        <v>0.01</v>
      </c>
      <c r="F51" s="51">
        <v>0.99</v>
      </c>
      <c r="G51" s="51">
        <v>2.02</v>
      </c>
      <c r="H51" s="51">
        <v>3.29</v>
      </c>
      <c r="I51" s="51">
        <v>10.46</v>
      </c>
      <c r="J51" s="51">
        <v>19.25</v>
      </c>
      <c r="K51" s="51">
        <v>16.059999999999999</v>
      </c>
      <c r="L51" s="51">
        <v>20.89</v>
      </c>
      <c r="M51" s="52">
        <v>19.97</v>
      </c>
      <c r="N51" s="43">
        <f>(M51/L51-1)*100</f>
        <v>-4.4040210627094396</v>
      </c>
      <c r="O51" s="46">
        <f>M51/$M$4*100</f>
        <v>0.53296681300791304</v>
      </c>
    </row>
    <row r="52" spans="1:15" ht="14.25">
      <c r="A52" s="49" t="s">
        <v>41</v>
      </c>
      <c r="B52" s="50"/>
      <c r="C52" s="51"/>
      <c r="D52" s="51"/>
      <c r="E52" s="51"/>
      <c r="F52" s="51">
        <v>0.68</v>
      </c>
      <c r="G52" s="51">
        <v>0.63</v>
      </c>
      <c r="H52" s="51">
        <v>1.1100000000000001</v>
      </c>
      <c r="I52" s="51">
        <v>0.68</v>
      </c>
      <c r="J52" s="51">
        <v>0.62</v>
      </c>
      <c r="K52" s="51">
        <v>0.63</v>
      </c>
      <c r="L52" s="51">
        <v>0.75</v>
      </c>
      <c r="M52" s="52">
        <v>1.08</v>
      </c>
      <c r="N52" s="43">
        <f>(M52/L52-1)*100</f>
        <v>44.000000000000014</v>
      </c>
      <c r="O52" s="46">
        <f>M52/$M$4*100</f>
        <v>2.8823443067027853E-2</v>
      </c>
    </row>
    <row r="53" spans="1:15" ht="14.25">
      <c r="A53" s="35"/>
      <c r="B53" s="50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2"/>
      <c r="N53" s="43"/>
      <c r="O53" s="46"/>
    </row>
    <row r="54" spans="1:15" ht="15">
      <c r="A54" s="57" t="s">
        <v>42</v>
      </c>
      <c r="B54" s="47">
        <v>1.72</v>
      </c>
      <c r="C54" s="48">
        <v>8.14</v>
      </c>
      <c r="D54" s="48">
        <v>24.73</v>
      </c>
      <c r="E54" s="48">
        <v>189.48</v>
      </c>
      <c r="F54" s="48">
        <v>352.7</v>
      </c>
      <c r="G54" s="48">
        <v>411.64</v>
      </c>
      <c r="H54" s="48">
        <v>451.44</v>
      </c>
      <c r="I54" s="48">
        <v>497.19</v>
      </c>
      <c r="J54" s="48">
        <v>500.95</v>
      </c>
      <c r="K54" s="48">
        <v>610.87</v>
      </c>
      <c r="L54" s="48">
        <v>681.34</v>
      </c>
      <c r="M54" s="58">
        <v>680.23</v>
      </c>
      <c r="N54" s="43">
        <f>(M54/L54-1)*100</f>
        <v>-0.16291425719905384</v>
      </c>
      <c r="O54" s="46">
        <f>M54/$M$4*100</f>
        <v>18.154232108781809</v>
      </c>
    </row>
    <row r="55" spans="1:15" ht="15">
      <c r="A55" s="72" t="s">
        <v>75</v>
      </c>
      <c r="B55" s="47"/>
      <c r="C55" s="69">
        <f>(((C54/B54)^(1/5)-1)*100)</f>
        <v>36.464343923714097</v>
      </c>
      <c r="D55" s="69">
        <f t="shared" ref="D55" si="38">(((D54/C54)^(1/5)-1)*100)</f>
        <v>24.887779028051725</v>
      </c>
      <c r="E55" s="69">
        <f t="shared" ref="E55" si="39">(((E54/D54)^(1/5)-1)*100)</f>
        <v>50.268465639167538</v>
      </c>
      <c r="F55" s="69">
        <f t="shared" ref="F55" si="40">(((F54/E54)^(1/5)-1)*100)</f>
        <v>13.231801446950975</v>
      </c>
      <c r="G55" s="69">
        <f>(((G54/F54)^(1/1)-1)*100)</f>
        <v>16.71108590870427</v>
      </c>
      <c r="H55" s="69">
        <f t="shared" ref="H55" si="41">(((H54/G54)^(1/1)-1)*100)</f>
        <v>9.6686425031581091</v>
      </c>
      <c r="I55" s="69">
        <f t="shared" ref="I55" si="42">(((I54/H54)^(1/1)-1)*100)</f>
        <v>10.134237107921319</v>
      </c>
      <c r="J55" s="69">
        <f t="shared" ref="J55" si="43">(((J54/I54)^(1/1)-1)*100)</f>
        <v>0.75625012570645911</v>
      </c>
      <c r="K55" s="69">
        <f t="shared" ref="K55" si="44">(((K54/J54)^(1/1)-1)*100)</f>
        <v>21.942309611737709</v>
      </c>
      <c r="L55" s="69">
        <f t="shared" ref="L55" si="45">(((L54/K54)^(1/1)-1)*100)</f>
        <v>11.536006024195</v>
      </c>
      <c r="M55" s="74">
        <f t="shared" ref="M55" si="46">(((M54/L54)^(1/1)-1)*100)</f>
        <v>-0.16291425719905384</v>
      </c>
      <c r="N55" s="43"/>
      <c r="O55" s="46"/>
    </row>
    <row r="56" spans="1:15" ht="14.25">
      <c r="A56" s="49" t="s">
        <v>43</v>
      </c>
      <c r="B56" s="50">
        <v>1.1399999999999999</v>
      </c>
      <c r="C56" s="51">
        <v>6.44</v>
      </c>
      <c r="D56" s="51">
        <v>17.489999999999998</v>
      </c>
      <c r="E56" s="51">
        <v>180.81</v>
      </c>
      <c r="F56" s="51">
        <v>343.66</v>
      </c>
      <c r="G56" s="51">
        <v>407.83</v>
      </c>
      <c r="H56" s="51">
        <v>446.1</v>
      </c>
      <c r="I56" s="51">
        <v>487.32</v>
      </c>
      <c r="J56" s="51">
        <v>492.84</v>
      </c>
      <c r="K56" s="51">
        <v>575.98</v>
      </c>
      <c r="L56" s="51">
        <v>645.01</v>
      </c>
      <c r="M56" s="52">
        <v>639.78</v>
      </c>
      <c r="N56" s="43">
        <f>(M56/L56-1)*100</f>
        <v>-0.81084014201330268</v>
      </c>
      <c r="O56" s="46">
        <f>M56/$M$4*100</f>
        <v>17.074687412428776</v>
      </c>
    </row>
    <row r="57" spans="1:15" ht="14.25">
      <c r="A57" s="49" t="s">
        <v>44</v>
      </c>
      <c r="B57" s="50">
        <v>0.57999999999999996</v>
      </c>
      <c r="C57" s="51">
        <v>1.68</v>
      </c>
      <c r="D57" s="51">
        <v>7.18</v>
      </c>
      <c r="E57" s="51">
        <v>8.49</v>
      </c>
      <c r="F57" s="51">
        <v>8.7899999999999991</v>
      </c>
      <c r="G57" s="51">
        <v>3.46</v>
      </c>
      <c r="H57" s="51">
        <v>4.93</v>
      </c>
      <c r="I57" s="51">
        <v>8.8699999999999992</v>
      </c>
      <c r="J57" s="51">
        <v>7.54</v>
      </c>
      <c r="K57" s="51">
        <v>34.270000000000003</v>
      </c>
      <c r="L57" s="51">
        <v>35.51</v>
      </c>
      <c r="M57" s="52">
        <v>39.340000000000003</v>
      </c>
      <c r="N57" s="43">
        <f>(M57/L57-1)*100</f>
        <v>10.785694170656178</v>
      </c>
      <c r="O57" s="46">
        <f>M57/$M$4*100</f>
        <v>1.0499206020896998</v>
      </c>
    </row>
    <row r="58" spans="1:15" ht="14.25">
      <c r="A58" s="49" t="s">
        <v>45</v>
      </c>
      <c r="B58" s="50"/>
      <c r="C58" s="51">
        <v>0.02</v>
      </c>
      <c r="D58" s="51">
        <v>0.06</v>
      </c>
      <c r="E58" s="51">
        <v>0.19</v>
      </c>
      <c r="F58" s="51">
        <v>0.26</v>
      </c>
      <c r="G58" s="51">
        <v>0.34</v>
      </c>
      <c r="H58" s="51">
        <v>0.41</v>
      </c>
      <c r="I58" s="51">
        <v>0.99</v>
      </c>
      <c r="J58" s="51">
        <v>0.57999999999999996</v>
      </c>
      <c r="K58" s="51">
        <v>0.62</v>
      </c>
      <c r="L58" s="51">
        <v>0.82</v>
      </c>
      <c r="M58" s="52">
        <v>1.1100000000000001</v>
      </c>
      <c r="N58" s="43">
        <f>(M58/L58-1)*100</f>
        <v>35.365853658536594</v>
      </c>
      <c r="O58" s="46">
        <f>M58/$M$4*100</f>
        <v>2.9624094263334184E-2</v>
      </c>
    </row>
    <row r="59" spans="1:15" ht="14.25">
      <c r="A59" s="76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2"/>
      <c r="N59" s="43"/>
      <c r="O59" s="46"/>
    </row>
    <row r="60" spans="1:15" ht="15">
      <c r="A60" s="39" t="s">
        <v>46</v>
      </c>
      <c r="B60" s="40">
        <v>0.28000000000000003</v>
      </c>
      <c r="C60" s="41">
        <v>0.82</v>
      </c>
      <c r="D60" s="41">
        <v>1.49</v>
      </c>
      <c r="E60" s="41">
        <v>1.1599999999999999</v>
      </c>
      <c r="F60" s="41">
        <v>2.16</v>
      </c>
      <c r="G60" s="41">
        <v>1.95</v>
      </c>
      <c r="H60" s="41">
        <v>1.8</v>
      </c>
      <c r="I60" s="41">
        <v>2.4900000000000002</v>
      </c>
      <c r="J60" s="41">
        <v>2.81</v>
      </c>
      <c r="K60" s="41">
        <v>2.64</v>
      </c>
      <c r="L60" s="41">
        <v>3.21</v>
      </c>
      <c r="M60" s="42">
        <v>3.97</v>
      </c>
      <c r="N60" s="43">
        <f>(M60/L60-1)*100</f>
        <v>23.676012461059194</v>
      </c>
      <c r="O60" s="46">
        <f>M60/$M$4*100</f>
        <v>0.10595284164453757</v>
      </c>
    </row>
    <row r="61" spans="1:15" ht="15">
      <c r="A61" s="72" t="s">
        <v>75</v>
      </c>
      <c r="B61" s="40"/>
      <c r="C61" s="69">
        <f>(((C60/B60)^(1/5)-1)*100)</f>
        <v>23.974157100646899</v>
      </c>
      <c r="D61" s="69">
        <f t="shared" ref="D61" si="47">(((D60/C60)^(1/5)-1)*100)</f>
        <v>12.687172841707174</v>
      </c>
      <c r="E61" s="69">
        <f t="shared" ref="E61" si="48">(((E60/D60)^(1/5)-1)*100)</f>
        <v>-4.8838322469376809</v>
      </c>
      <c r="F61" s="69">
        <f t="shared" ref="F61" si="49">(((F60/E60)^(1/5)-1)*100)</f>
        <v>13.239815312499648</v>
      </c>
      <c r="G61" s="69">
        <f>(((G60/F60)^(1/1)-1)*100)</f>
        <v>-9.7222222222222321</v>
      </c>
      <c r="H61" s="69">
        <f t="shared" ref="H61" si="50">(((H60/G60)^(1/1)-1)*100)</f>
        <v>-7.6923076923076872</v>
      </c>
      <c r="I61" s="69">
        <f t="shared" ref="I61" si="51">(((I60/H60)^(1/1)-1)*100)</f>
        <v>38.33333333333335</v>
      </c>
      <c r="J61" s="69">
        <f t="shared" ref="J61" si="52">(((J60/I60)^(1/1)-1)*100)</f>
        <v>12.851405622489942</v>
      </c>
      <c r="K61" s="69">
        <f t="shared" ref="K61" si="53">(((K60/J60)^(1/1)-1)*100)</f>
        <v>-6.0498220640569418</v>
      </c>
      <c r="L61" s="69">
        <f t="shared" ref="L61" si="54">(((L60/K60)^(1/1)-1)*100)</f>
        <v>21.590909090909083</v>
      </c>
      <c r="M61" s="74">
        <f t="shared" ref="M61" si="55">(((M60/L60)^(1/1)-1)*100)</f>
        <v>23.676012461059194</v>
      </c>
      <c r="N61" s="43"/>
      <c r="O61" s="46"/>
    </row>
    <row r="62" spans="1:15" ht="15">
      <c r="A62" s="57" t="s">
        <v>47</v>
      </c>
      <c r="B62" s="40">
        <v>1.57</v>
      </c>
      <c r="C62" s="41">
        <v>8.81</v>
      </c>
      <c r="D62" s="41">
        <v>38.01</v>
      </c>
      <c r="E62" s="41">
        <v>106.7</v>
      </c>
      <c r="F62" s="41">
        <v>237.62</v>
      </c>
      <c r="G62" s="41">
        <v>254.77</v>
      </c>
      <c r="H62" s="41">
        <v>284.70999999999998</v>
      </c>
      <c r="I62" s="41">
        <v>296.19</v>
      </c>
      <c r="J62" s="41">
        <v>341.48</v>
      </c>
      <c r="K62" s="41">
        <v>354.29</v>
      </c>
      <c r="L62" s="41">
        <v>366.31</v>
      </c>
      <c r="M62" s="42">
        <v>339.84</v>
      </c>
      <c r="N62" s="43">
        <f>(M62/L62-1)*100</f>
        <v>-7.2261199530452398</v>
      </c>
      <c r="O62" s="46">
        <f>M62/$M$4*100</f>
        <v>9.0697767517580967</v>
      </c>
    </row>
    <row r="63" spans="1:15" ht="15">
      <c r="A63" s="72" t="s">
        <v>75</v>
      </c>
      <c r="B63" s="40"/>
      <c r="C63" s="69">
        <f>(((C62/B62)^(1/5)-1)*100)</f>
        <v>41.193677918105706</v>
      </c>
      <c r="D63" s="69">
        <f t="shared" ref="D63" si="56">(((D62/C62)^(1/5)-1)*100)</f>
        <v>33.962854272282492</v>
      </c>
      <c r="E63" s="69">
        <f t="shared" ref="E63" si="57">(((E62/D62)^(1/5)-1)*100)</f>
        <v>22.928705968203666</v>
      </c>
      <c r="F63" s="69">
        <f t="shared" ref="F63" si="58">(((F62/E62)^(1/5)-1)*100)</f>
        <v>17.366381306357461</v>
      </c>
      <c r="G63" s="69">
        <f>(((G62/F62)^(1/1)-1)*100)</f>
        <v>7.2174059422607462</v>
      </c>
      <c r="H63" s="69">
        <f t="shared" ref="H63" si="59">(((H62/G62)^(1/1)-1)*100)</f>
        <v>11.751776111787082</v>
      </c>
      <c r="I63" s="69">
        <f t="shared" ref="I63" si="60">(((I62/H62)^(1/1)-1)*100)</f>
        <v>4.0321730884057549</v>
      </c>
      <c r="J63" s="69">
        <f t="shared" ref="J63" si="61">(((J62/I62)^(1/1)-1)*100)</f>
        <v>15.290860596238897</v>
      </c>
      <c r="K63" s="69">
        <f t="shared" ref="K63" si="62">(((K62/J62)^(1/1)-1)*100)</f>
        <v>3.7513177931357555</v>
      </c>
      <c r="L63" s="69">
        <f t="shared" ref="L63" si="63">(((L62/K62)^(1/1)-1)*100)</f>
        <v>3.3927008947472359</v>
      </c>
      <c r="M63" s="74">
        <f t="shared" ref="M63" si="64">(((M62/L62)^(1/1)-1)*100)</f>
        <v>-7.2261199530452398</v>
      </c>
      <c r="N63" s="43"/>
      <c r="O63" s="46"/>
    </row>
    <row r="64" spans="1:15" ht="15">
      <c r="A64" s="57" t="s">
        <v>48</v>
      </c>
      <c r="B64" s="40">
        <v>0.55000000000000004</v>
      </c>
      <c r="C64" s="41">
        <v>3.44</v>
      </c>
      <c r="D64" s="41">
        <v>10.79</v>
      </c>
      <c r="E64" s="41">
        <v>27.24</v>
      </c>
      <c r="F64" s="41">
        <v>51.29</v>
      </c>
      <c r="G64" s="41">
        <v>53.75</v>
      </c>
      <c r="H64" s="41">
        <v>57.56</v>
      </c>
      <c r="I64" s="41">
        <v>60.79</v>
      </c>
      <c r="J64" s="41">
        <v>62.46</v>
      </c>
      <c r="K64" s="41">
        <v>62.14</v>
      </c>
      <c r="L64" s="41">
        <v>70.239999999999995</v>
      </c>
      <c r="M64" s="42">
        <v>73.760000000000005</v>
      </c>
      <c r="N64" s="43">
        <f>(M64/L64-1)*100</f>
        <v>5.0113895216401083</v>
      </c>
      <c r="O64" s="46">
        <f>M64/$M$4*100</f>
        <v>1.9685344079851614</v>
      </c>
    </row>
    <row r="65" spans="1:15" ht="15">
      <c r="A65" s="72" t="s">
        <v>75</v>
      </c>
      <c r="B65" s="40"/>
      <c r="C65" s="69">
        <f>(((C64/B64)^(1/5)-1)*100)</f>
        <v>44.29096921464042</v>
      </c>
      <c r="D65" s="69">
        <f t="shared" ref="D65" si="65">(((D64/C64)^(1/5)-1)*100)</f>
        <v>25.687648315380617</v>
      </c>
      <c r="E65" s="69">
        <f t="shared" ref="E65" si="66">(((E64/D64)^(1/5)-1)*100)</f>
        <v>20.34751626173772</v>
      </c>
      <c r="F65" s="69">
        <f t="shared" ref="F65" si="67">(((F64/E64)^(1/5)-1)*100)</f>
        <v>13.491965970139329</v>
      </c>
      <c r="G65" s="69">
        <f>(((G64/F64)^(1/1)-1)*100)</f>
        <v>4.7962565802300627</v>
      </c>
      <c r="H65" s="69">
        <f t="shared" ref="H65" si="68">(((H64/G64)^(1/1)-1)*100)</f>
        <v>7.0883720930232652</v>
      </c>
      <c r="I65" s="69">
        <f t="shared" ref="I65" si="69">(((I64/H64)^(1/1)-1)*100)</f>
        <v>5.6115357887421835</v>
      </c>
      <c r="J65" s="69">
        <f t="shared" ref="J65" si="70">(((J64/I64)^(1/1)-1)*100)</f>
        <v>2.7471623622306263</v>
      </c>
      <c r="K65" s="69">
        <f t="shared" ref="K65" si="71">(((K64/J64)^(1/1)-1)*100)</f>
        <v>-0.5123278898495065</v>
      </c>
      <c r="L65" s="69">
        <f t="shared" ref="L65" si="72">(((L64/K64)^(1/1)-1)*100)</f>
        <v>13.035082072738957</v>
      </c>
      <c r="M65" s="74">
        <f t="shared" ref="M65" si="73">(((M64/L64)^(1/1)-1)*100)</f>
        <v>5.0113895216401083</v>
      </c>
      <c r="N65" s="43"/>
      <c r="O65" s="46"/>
    </row>
    <row r="66" spans="1:15" ht="15">
      <c r="A66" s="39" t="s">
        <v>49</v>
      </c>
      <c r="B66" s="40">
        <v>1.19</v>
      </c>
      <c r="C66" s="41">
        <v>0.64</v>
      </c>
      <c r="D66" s="41">
        <v>9.1199999999999992</v>
      </c>
      <c r="E66" s="41">
        <v>26</v>
      </c>
      <c r="F66" s="41">
        <v>45.44</v>
      </c>
      <c r="G66" s="41">
        <v>48.17</v>
      </c>
      <c r="H66" s="41">
        <v>52.95</v>
      </c>
      <c r="I66" s="41">
        <v>57.87</v>
      </c>
      <c r="J66" s="41">
        <v>57.32</v>
      </c>
      <c r="K66" s="41">
        <v>55.55</v>
      </c>
      <c r="L66" s="41">
        <v>61.04</v>
      </c>
      <c r="M66" s="42">
        <v>62.01</v>
      </c>
      <c r="N66" s="43">
        <f>(M66/L66-1)*100</f>
        <v>1.589121887287015</v>
      </c>
      <c r="O66" s="46">
        <f>M66/$M$4*100</f>
        <v>1.6549460227651822</v>
      </c>
    </row>
    <row r="67" spans="1:15" ht="15">
      <c r="A67" s="72" t="s">
        <v>75</v>
      </c>
      <c r="B67" s="40"/>
      <c r="C67" s="69">
        <f>(((C66/B66)^(1/5)-1)*100)</f>
        <v>-11.666263272180256</v>
      </c>
      <c r="D67" s="69">
        <f t="shared" ref="D67" si="74">(((D66/C66)^(1/5)-1)*100)</f>
        <v>70.122976606424544</v>
      </c>
      <c r="E67" s="69">
        <f t="shared" ref="E67" si="75">(((E66/D66)^(1/5)-1)*100)</f>
        <v>23.309262965101585</v>
      </c>
      <c r="F67" s="69">
        <f t="shared" ref="F67" si="76">(((F66/E66)^(1/5)-1)*100)</f>
        <v>11.81317892727456</v>
      </c>
      <c r="G67" s="69">
        <f>(((G66/F66)^(1/1)-1)*100)</f>
        <v>6.0079225352112742</v>
      </c>
      <c r="H67" s="69">
        <f t="shared" ref="H67" si="77">(((H66/G66)^(1/1)-1)*100)</f>
        <v>9.9231887066639111</v>
      </c>
      <c r="I67" s="69">
        <f t="shared" ref="I67" si="78">(((I66/H66)^(1/1)-1)*100)</f>
        <v>9.2917847025495668</v>
      </c>
      <c r="J67" s="69">
        <f t="shared" ref="J67" si="79">(((J66/I66)^(1/1)-1)*100)</f>
        <v>-0.95040608259892023</v>
      </c>
      <c r="K67" s="69">
        <f t="shared" ref="K67" si="80">(((K66/J66)^(1/1)-1)*100)</f>
        <v>-3.0879274249825617</v>
      </c>
      <c r="L67" s="69">
        <f t="shared" ref="L67" si="81">(((L66/K66)^(1/1)-1)*100)</f>
        <v>9.8829882988298969</v>
      </c>
      <c r="M67" s="74">
        <f t="shared" ref="M67" si="82">(((M66/L66)^(1/1)-1)*100)</f>
        <v>1.589121887287015</v>
      </c>
      <c r="N67" s="43"/>
      <c r="O67" s="46"/>
    </row>
    <row r="68" spans="1:15" ht="15">
      <c r="A68" s="39" t="s">
        <v>50</v>
      </c>
      <c r="B68" s="40">
        <v>19.41</v>
      </c>
      <c r="C68" s="41">
        <v>32.32</v>
      </c>
      <c r="D68" s="41">
        <v>79.430000000000007</v>
      </c>
      <c r="E68" s="41">
        <v>226.9</v>
      </c>
      <c r="F68" s="41">
        <v>359.81</v>
      </c>
      <c r="G68" s="41">
        <v>379.75</v>
      </c>
      <c r="H68" s="41">
        <v>420.3</v>
      </c>
      <c r="I68" s="41">
        <v>468.38</v>
      </c>
      <c r="J68" s="41">
        <v>502.32</v>
      </c>
      <c r="K68" s="41">
        <v>559.97</v>
      </c>
      <c r="L68" s="41">
        <v>592.26</v>
      </c>
      <c r="M68" s="42">
        <v>589.34</v>
      </c>
      <c r="N68" s="43">
        <f>(M68/L68-1)*100</f>
        <v>-0.49302671124167308</v>
      </c>
      <c r="O68" s="46">
        <f>M68/$M$4*100</f>
        <v>15.728525867705736</v>
      </c>
    </row>
    <row r="69" spans="1:15" ht="15" thickBot="1">
      <c r="A69" s="73" t="s">
        <v>75</v>
      </c>
      <c r="B69" s="59"/>
      <c r="C69" s="71">
        <f>(((C68/B68)^(1/5)-1)*100)</f>
        <v>10.736084511862609</v>
      </c>
      <c r="D69" s="71">
        <f t="shared" ref="D69" si="83">(((D68/C68)^(1/5)-1)*100)</f>
        <v>19.702340495745972</v>
      </c>
      <c r="E69" s="71">
        <f t="shared" ref="E69" si="84">(((E68/D68)^(1/5)-1)*100)</f>
        <v>23.3587575738315</v>
      </c>
      <c r="F69" s="71">
        <f t="shared" ref="F69" si="85">(((F68/E68)^(1/5)-1)*100)</f>
        <v>9.6598750452166371</v>
      </c>
      <c r="G69" s="71">
        <f>(((G68/F68)^(1/1)-1)*100)</f>
        <v>5.5418137350268237</v>
      </c>
      <c r="H69" s="71">
        <f t="shared" ref="H69" si="86">(((H68/G68)^(1/1)-1)*100)</f>
        <v>10.678077682685982</v>
      </c>
      <c r="I69" s="71">
        <f t="shared" ref="I69" si="87">(((I68/H68)^(1/1)-1)*100)</f>
        <v>11.439448013323815</v>
      </c>
      <c r="J69" s="71">
        <f t="shared" ref="J69" si="88">(((J68/I68)^(1/1)-1)*100)</f>
        <v>7.2462530424014737</v>
      </c>
      <c r="K69" s="71">
        <f t="shared" ref="K69" si="89">(((K68/J68)^(1/1)-1)*100)</f>
        <v>11.476747889791383</v>
      </c>
      <c r="L69" s="71">
        <f t="shared" ref="L69" si="90">(((L68/K68)^(1/1)-1)*100)</f>
        <v>5.7663803418040116</v>
      </c>
      <c r="M69" s="75">
        <f t="shared" ref="M69" si="91">(((M68/L68)^(1/1)-1)*100)</f>
        <v>-0.49302671124167308</v>
      </c>
      <c r="N69" s="60"/>
      <c r="O69" s="61"/>
    </row>
    <row r="70" spans="1:15" ht="14.25">
      <c r="A70" s="3"/>
      <c r="B70" s="4"/>
      <c r="C70" s="4"/>
      <c r="D70" s="4"/>
      <c r="E70" s="4"/>
      <c r="F70" s="1"/>
      <c r="G70" s="1"/>
      <c r="H70" s="1"/>
      <c r="I70" s="1"/>
      <c r="J70" s="1"/>
      <c r="K70" s="1"/>
      <c r="L70" s="1"/>
      <c r="M70" s="1"/>
      <c r="N70" s="7"/>
      <c r="O70" s="27">
        <f>SUM(O6:O69)-O54-O20-O8</f>
        <v>106.15700769959578</v>
      </c>
    </row>
    <row r="71" spans="1:15" ht="14.25">
      <c r="A71" s="3" t="s">
        <v>61</v>
      </c>
      <c r="B71" s="5" t="s">
        <v>51</v>
      </c>
      <c r="C71" s="5" t="s">
        <v>52</v>
      </c>
      <c r="D71" s="77" t="s">
        <v>53</v>
      </c>
      <c r="E71" s="77" t="s">
        <v>54</v>
      </c>
      <c r="F71" s="77" t="s">
        <v>55</v>
      </c>
      <c r="G71" s="77" t="s">
        <v>56</v>
      </c>
      <c r="H71" s="77" t="s">
        <v>57</v>
      </c>
      <c r="I71" s="77" t="s">
        <v>58</v>
      </c>
      <c r="J71" s="77" t="s">
        <v>59</v>
      </c>
      <c r="K71" s="77" t="s">
        <v>60</v>
      </c>
      <c r="L71" s="78">
        <v>141260</v>
      </c>
      <c r="M71" s="78">
        <v>141175</v>
      </c>
      <c r="N71" s="79">
        <f>(M71/L71-1)*100</f>
        <v>-6.0172731134078283E-2</v>
      </c>
      <c r="O71" s="8"/>
    </row>
    <row r="72" spans="1:15" ht="14.25">
      <c r="A72" s="6"/>
      <c r="B72" s="4"/>
      <c r="C72" s="4"/>
      <c r="D72" s="4"/>
      <c r="E72" s="4"/>
      <c r="F72" s="2"/>
      <c r="G72" s="2"/>
      <c r="H72" s="2"/>
      <c r="I72" s="2"/>
      <c r="J72" s="2"/>
      <c r="K72" s="2"/>
      <c r="L72" s="2"/>
      <c r="M72" s="2"/>
      <c r="N72" s="80"/>
    </row>
    <row r="73" spans="1:15" ht="14.25">
      <c r="A73" s="6" t="s">
        <v>62</v>
      </c>
      <c r="B73" s="81">
        <f>B68/B71*10000</f>
        <v>1.6025297017032556</v>
      </c>
      <c r="C73" s="81">
        <f>C68/C71*10000</f>
        <v>2.5500422114041803</v>
      </c>
      <c r="D73" s="81">
        <f>D68/D71*10000</f>
        <v>6.0746734375477995</v>
      </c>
      <c r="E73" s="81">
        <f>E68/E71*10000</f>
        <v>16.921344460105452</v>
      </c>
      <c r="F73" s="81">
        <f>F68/F71*10000</f>
        <v>26.011740381417809</v>
      </c>
      <c r="G73" s="81">
        <f>G68/G71*10000</f>
        <v>27.274620776832911</v>
      </c>
      <c r="H73" s="81">
        <f>H68/H71*10000</f>
        <v>30.019069930219771</v>
      </c>
      <c r="I73" s="81">
        <f>I68/I71*10000</f>
        <v>33.326929508115064</v>
      </c>
      <c r="J73" s="81">
        <f>J68/J71*10000</f>
        <v>35.623510722795871</v>
      </c>
      <c r="K73" s="81">
        <f>K68/K71*10000</f>
        <v>39.654561935246292</v>
      </c>
      <c r="L73" s="81">
        <f>L68/L71*10000</f>
        <v>41.926943225258391</v>
      </c>
      <c r="M73" s="81">
        <f>M68/M71*10000</f>
        <v>41.745351514078273</v>
      </c>
      <c r="N73" s="80"/>
    </row>
    <row r="74" spans="1:15" ht="14.25">
      <c r="A74" s="6"/>
      <c r="B74" s="4"/>
      <c r="C74" s="4"/>
      <c r="D74" s="4"/>
      <c r="E74" s="4"/>
      <c r="F74" s="2"/>
      <c r="G74" s="2"/>
      <c r="H74" s="2"/>
      <c r="I74" s="2"/>
      <c r="J74" s="2"/>
      <c r="K74" s="2"/>
      <c r="L74" s="2"/>
      <c r="M74" s="2"/>
      <c r="N74" s="80"/>
    </row>
    <row r="75" spans="1:15" ht="14.25">
      <c r="A75" t="s">
        <v>63</v>
      </c>
      <c r="B75" s="82">
        <f>B73/12</f>
        <v>0.13354414180860463</v>
      </c>
      <c r="C75" s="82">
        <f t="shared" ref="C75:M75" si="92">C73/12</f>
        <v>0.21250351761701503</v>
      </c>
      <c r="D75" s="82">
        <f t="shared" si="92"/>
        <v>0.50622278646231667</v>
      </c>
      <c r="E75" s="82">
        <f t="shared" si="92"/>
        <v>1.4101120383421211</v>
      </c>
      <c r="F75" s="82">
        <f t="shared" si="92"/>
        <v>2.1676450317848173</v>
      </c>
      <c r="G75" s="82">
        <f t="shared" si="92"/>
        <v>2.2728850647360761</v>
      </c>
      <c r="H75" s="82">
        <f t="shared" si="92"/>
        <v>2.5015891608516476</v>
      </c>
      <c r="I75" s="82">
        <f t="shared" si="92"/>
        <v>2.7772441256762552</v>
      </c>
      <c r="J75" s="82">
        <f t="shared" si="92"/>
        <v>2.9686258935663226</v>
      </c>
      <c r="K75" s="82">
        <f t="shared" si="92"/>
        <v>3.304546827937191</v>
      </c>
      <c r="L75" s="82">
        <f t="shared" si="92"/>
        <v>3.4939119354381991</v>
      </c>
      <c r="M75" s="82">
        <f t="shared" si="92"/>
        <v>3.4787792928398562</v>
      </c>
      <c r="N75" s="80"/>
    </row>
    <row r="80" spans="1:15">
      <c r="A80" t="s">
        <v>77</v>
      </c>
    </row>
  </sheetData>
  <mergeCells count="3">
    <mergeCell ref="R1:T1"/>
    <mergeCell ref="M2:O2"/>
    <mergeCell ref="A1:O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2024-08-19T02:44:09Z</dcterms:created>
  <dcterms:modified xsi:type="dcterms:W3CDTF">2024-08-19T06:54:20Z</dcterms:modified>
</cp:coreProperties>
</file>