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9" i="1" l="1"/>
  <c r="S78" i="1"/>
  <c r="M78" i="1"/>
  <c r="V78" i="1" s="1"/>
  <c r="K78" i="1"/>
  <c r="E78" i="1"/>
  <c r="S77" i="1"/>
  <c r="P77" i="1"/>
  <c r="K77" i="1"/>
  <c r="H77" i="1"/>
  <c r="S76" i="1"/>
  <c r="K76" i="1"/>
  <c r="S75" i="1"/>
  <c r="K75" i="1"/>
  <c r="S74" i="1"/>
  <c r="K74" i="1"/>
  <c r="S73" i="1"/>
  <c r="K73" i="1"/>
  <c r="S72" i="1"/>
  <c r="K72" i="1"/>
  <c r="V71" i="1"/>
  <c r="S71" i="1"/>
  <c r="M71" i="1"/>
  <c r="K71" i="1"/>
  <c r="E71" i="1"/>
  <c r="S70" i="1"/>
  <c r="V70" i="1" s="1"/>
  <c r="M70" i="1"/>
  <c r="K70" i="1"/>
  <c r="E70" i="1"/>
  <c r="S69" i="1"/>
  <c r="K69" i="1"/>
  <c r="S68" i="1"/>
  <c r="P68" i="1"/>
  <c r="M68" i="1"/>
  <c r="K68" i="1"/>
  <c r="H68" i="1"/>
  <c r="E68" i="1"/>
  <c r="S67" i="1"/>
  <c r="M67" i="1"/>
  <c r="V67" i="1" s="1"/>
  <c r="K67" i="1"/>
  <c r="E67" i="1"/>
  <c r="J66" i="1"/>
  <c r="I66" i="1"/>
  <c r="H66" i="1"/>
  <c r="G66" i="1"/>
  <c r="F66" i="1"/>
  <c r="D66" i="1"/>
  <c r="D79" i="1" s="1"/>
  <c r="C66" i="1"/>
  <c r="S65" i="1"/>
  <c r="P65" i="1"/>
  <c r="M65" i="1"/>
  <c r="V65" i="1" s="1"/>
  <c r="K65" i="1"/>
  <c r="H65" i="1"/>
  <c r="S64" i="1"/>
  <c r="P64" i="1"/>
  <c r="M64" i="1"/>
  <c r="V64" i="1" s="1"/>
  <c r="K64" i="1"/>
  <c r="H64" i="1"/>
  <c r="S63" i="1"/>
  <c r="P63" i="1"/>
  <c r="M63" i="1"/>
  <c r="V63" i="1" s="1"/>
  <c r="K63" i="1"/>
  <c r="M62" i="1"/>
  <c r="J62" i="1"/>
  <c r="K62" i="1" s="1"/>
  <c r="I62" i="1"/>
  <c r="H62" i="1"/>
  <c r="G62" i="1"/>
  <c r="P62" i="1" s="1"/>
  <c r="F62" i="1"/>
  <c r="C62" i="1"/>
  <c r="S61" i="1"/>
  <c r="P61" i="1"/>
  <c r="M61" i="1"/>
  <c r="V61" i="1" s="1"/>
  <c r="K61" i="1"/>
  <c r="H61" i="1"/>
  <c r="S60" i="1"/>
  <c r="P60" i="1"/>
  <c r="M60" i="1"/>
  <c r="V60" i="1" s="1"/>
  <c r="K60" i="1"/>
  <c r="H60" i="1"/>
  <c r="E60" i="1"/>
  <c r="S59" i="1"/>
  <c r="P59" i="1"/>
  <c r="M59" i="1"/>
  <c r="V59" i="1" s="1"/>
  <c r="K59" i="1"/>
  <c r="H59" i="1"/>
  <c r="M58" i="1"/>
  <c r="K58" i="1"/>
  <c r="J58" i="1"/>
  <c r="S58" i="1" s="1"/>
  <c r="I58" i="1"/>
  <c r="G58" i="1"/>
  <c r="H58" i="1" s="1"/>
  <c r="F58" i="1"/>
  <c r="D58" i="1"/>
  <c r="C58" i="1"/>
  <c r="S57" i="1"/>
  <c r="P57" i="1"/>
  <c r="M57" i="1"/>
  <c r="V57" i="1" s="1"/>
  <c r="K57" i="1"/>
  <c r="H57" i="1"/>
  <c r="V56" i="1"/>
  <c r="S56" i="1"/>
  <c r="P56" i="1"/>
  <c r="M56" i="1"/>
  <c r="K56" i="1"/>
  <c r="H56" i="1"/>
  <c r="S55" i="1"/>
  <c r="P55" i="1"/>
  <c r="M55" i="1"/>
  <c r="V55" i="1" s="1"/>
  <c r="K55" i="1"/>
  <c r="H55" i="1"/>
  <c r="S54" i="1"/>
  <c r="P54" i="1"/>
  <c r="M54" i="1"/>
  <c r="V54" i="1" s="1"/>
  <c r="K54" i="1"/>
  <c r="H54" i="1"/>
  <c r="E54" i="1"/>
  <c r="S53" i="1"/>
  <c r="M53" i="1"/>
  <c r="K53" i="1"/>
  <c r="J53" i="1"/>
  <c r="I53" i="1"/>
  <c r="G53" i="1"/>
  <c r="P53" i="1" s="1"/>
  <c r="V53" i="1" s="1"/>
  <c r="F53" i="1"/>
  <c r="D53" i="1"/>
  <c r="C53" i="1"/>
  <c r="S52" i="1"/>
  <c r="M52" i="1"/>
  <c r="K52" i="1"/>
  <c r="S51" i="1"/>
  <c r="M51" i="1"/>
  <c r="K51" i="1"/>
  <c r="S50" i="1"/>
  <c r="M50" i="1"/>
  <c r="K50" i="1"/>
  <c r="V49" i="1"/>
  <c r="S49" i="1"/>
  <c r="M49" i="1"/>
  <c r="K49" i="1"/>
  <c r="E49" i="1"/>
  <c r="S48" i="1"/>
  <c r="M48" i="1"/>
  <c r="V48" i="1" s="1"/>
  <c r="K48" i="1"/>
  <c r="E48" i="1"/>
  <c r="S47" i="1"/>
  <c r="P47" i="1"/>
  <c r="M47" i="1"/>
  <c r="V47" i="1" s="1"/>
  <c r="K47" i="1"/>
  <c r="E47" i="1"/>
  <c r="M46" i="1"/>
  <c r="J46" i="1"/>
  <c r="S46" i="1" s="1"/>
  <c r="I46" i="1"/>
  <c r="K46" i="1" s="1"/>
  <c r="H46" i="1"/>
  <c r="G46" i="1"/>
  <c r="F46" i="1"/>
  <c r="E46" i="1"/>
  <c r="D46" i="1"/>
  <c r="C46" i="1"/>
  <c r="S42" i="1"/>
  <c r="K42" i="1"/>
  <c r="S41" i="1"/>
  <c r="K41" i="1"/>
  <c r="S40" i="1"/>
  <c r="M40" i="1"/>
  <c r="V40" i="1" s="1"/>
  <c r="K40" i="1"/>
  <c r="E40" i="1"/>
  <c r="V39" i="1"/>
  <c r="S39" i="1"/>
  <c r="M39" i="1"/>
  <c r="K39" i="1"/>
  <c r="E39" i="1"/>
  <c r="V38" i="1"/>
  <c r="S38" i="1"/>
  <c r="M38" i="1"/>
  <c r="K38" i="1"/>
  <c r="E38" i="1"/>
  <c r="S37" i="1"/>
  <c r="M37" i="1"/>
  <c r="K37" i="1"/>
  <c r="E37" i="1"/>
  <c r="S36" i="1"/>
  <c r="M36" i="1"/>
  <c r="V36" i="1" s="1"/>
  <c r="K36" i="1"/>
  <c r="E36" i="1"/>
  <c r="V35" i="1"/>
  <c r="S35" i="1"/>
  <c r="M35" i="1"/>
  <c r="K35" i="1"/>
  <c r="E35" i="1"/>
  <c r="S33" i="1"/>
  <c r="K33" i="1"/>
  <c r="S32" i="1"/>
  <c r="K32" i="1"/>
  <c r="S31" i="1"/>
  <c r="K31" i="1"/>
  <c r="S30" i="1"/>
  <c r="K30" i="1"/>
  <c r="S29" i="1"/>
  <c r="V29" i="1" s="1"/>
  <c r="M29" i="1"/>
  <c r="K29" i="1"/>
  <c r="E29" i="1"/>
  <c r="S28" i="1"/>
  <c r="K28" i="1"/>
  <c r="S27" i="1"/>
  <c r="K27" i="1"/>
  <c r="S26" i="1"/>
  <c r="M26" i="1"/>
  <c r="V26" i="1" s="1"/>
  <c r="K26" i="1"/>
  <c r="E26" i="1"/>
  <c r="S25" i="1"/>
  <c r="V25" i="1" s="1"/>
  <c r="K25" i="1"/>
  <c r="V24" i="1"/>
  <c r="S24" i="1"/>
  <c r="M24" i="1"/>
  <c r="K24" i="1"/>
  <c r="E24" i="1"/>
  <c r="S23" i="1"/>
  <c r="V23" i="1" s="1"/>
  <c r="M23" i="1"/>
  <c r="K23" i="1"/>
  <c r="E23" i="1"/>
  <c r="S22" i="1"/>
  <c r="K22" i="1"/>
  <c r="S21" i="1"/>
  <c r="M21" i="1"/>
  <c r="V21" i="1" s="1"/>
  <c r="K21" i="1"/>
  <c r="E21" i="1"/>
  <c r="S20" i="1"/>
  <c r="M20" i="1"/>
  <c r="V20" i="1" s="1"/>
  <c r="K20" i="1"/>
  <c r="E20" i="1"/>
  <c r="V19" i="1"/>
  <c r="S19" i="1"/>
  <c r="M19" i="1"/>
  <c r="K19" i="1"/>
  <c r="E19" i="1"/>
  <c r="S18" i="1"/>
  <c r="V18" i="1" s="1"/>
  <c r="M18" i="1"/>
  <c r="K18" i="1"/>
  <c r="E18" i="1"/>
  <c r="S17" i="1"/>
  <c r="M17" i="1"/>
  <c r="K17" i="1"/>
  <c r="E17" i="1"/>
  <c r="M16" i="1"/>
  <c r="V16" i="1" s="1"/>
  <c r="J16" i="1"/>
  <c r="K16" i="1" s="1"/>
  <c r="I16" i="1"/>
  <c r="S16" i="1" s="1"/>
  <c r="E16" i="1"/>
  <c r="D16" i="1"/>
  <c r="C16" i="1"/>
  <c r="M15" i="1"/>
  <c r="J15" i="1"/>
  <c r="K15" i="1" s="1"/>
  <c r="I15" i="1"/>
  <c r="G15" i="1"/>
  <c r="F15" i="1"/>
  <c r="E15" i="1"/>
  <c r="C15" i="1"/>
  <c r="S14" i="1"/>
  <c r="M14" i="1"/>
  <c r="V14" i="1" s="1"/>
  <c r="K14" i="1"/>
  <c r="E14" i="1"/>
  <c r="V13" i="1"/>
  <c r="S13" i="1"/>
  <c r="M13" i="1"/>
  <c r="K13" i="1"/>
  <c r="E13" i="1"/>
  <c r="S12" i="1"/>
  <c r="K12" i="1"/>
  <c r="S11" i="1"/>
  <c r="K11" i="1"/>
  <c r="S10" i="1"/>
  <c r="K10" i="1"/>
  <c r="S9" i="1"/>
  <c r="M9" i="1"/>
  <c r="V9" i="1" s="1"/>
  <c r="K9" i="1"/>
  <c r="E9" i="1"/>
  <c r="S8" i="1"/>
  <c r="M8" i="1"/>
  <c r="V8" i="1" s="1"/>
  <c r="K8" i="1"/>
  <c r="E8" i="1"/>
  <c r="S7" i="1"/>
  <c r="M7" i="1"/>
  <c r="V7" i="1" s="1"/>
  <c r="K7" i="1"/>
  <c r="E7" i="1"/>
  <c r="S6" i="1"/>
  <c r="P6" i="1"/>
  <c r="M6" i="1"/>
  <c r="V6" i="1" s="1"/>
  <c r="K6" i="1"/>
  <c r="H6" i="1"/>
  <c r="E6" i="1"/>
  <c r="S5" i="1"/>
  <c r="M5" i="1"/>
  <c r="V5" i="1" s="1"/>
  <c r="K5" i="1"/>
  <c r="E5" i="1"/>
  <c r="S4" i="1"/>
  <c r="M4" i="1"/>
  <c r="J4" i="1"/>
  <c r="K4" i="1" s="1"/>
  <c r="I4" i="1"/>
  <c r="H4" i="1"/>
  <c r="G4" i="1"/>
  <c r="F4" i="1"/>
  <c r="D4" i="1"/>
  <c r="C4" i="1"/>
  <c r="O79" i="1" l="1"/>
  <c r="O65" i="1"/>
  <c r="O64" i="1"/>
  <c r="O48" i="1"/>
  <c r="O47" i="1"/>
  <c r="O37" i="1"/>
  <c r="O26" i="1"/>
  <c r="O21" i="1"/>
  <c r="O17" i="1"/>
  <c r="O78" i="1"/>
  <c r="O67" i="1"/>
  <c r="O62" i="1"/>
  <c r="O60" i="1"/>
  <c r="O54" i="1"/>
  <c r="O40" i="1"/>
  <c r="O36" i="1"/>
  <c r="O20" i="1"/>
  <c r="O15" i="1"/>
  <c r="O35" i="1"/>
  <c r="O8" i="1"/>
  <c r="O6" i="1"/>
  <c r="O19" i="1"/>
  <c r="O14" i="1"/>
  <c r="O13" i="1"/>
  <c r="O7" i="1"/>
  <c r="O5" i="1"/>
  <c r="O71" i="1"/>
  <c r="O38" i="1"/>
  <c r="O29" i="1"/>
  <c r="O23" i="1"/>
  <c r="O18" i="1"/>
  <c r="O9" i="1"/>
  <c r="M79" i="1"/>
  <c r="O70" i="1"/>
  <c r="O68" i="1"/>
  <c r="O39" i="1"/>
  <c r="O63" i="1"/>
  <c r="O49" i="1"/>
  <c r="O24" i="1"/>
  <c r="Q4" i="1"/>
  <c r="E53" i="1"/>
  <c r="N58" i="1"/>
  <c r="E66" i="1"/>
  <c r="I79" i="1"/>
  <c r="T53" i="1" s="1"/>
  <c r="V4" i="1"/>
  <c r="U15" i="1"/>
  <c r="C79" i="1"/>
  <c r="N4" i="1" s="1"/>
  <c r="E62" i="1"/>
  <c r="E4" i="1"/>
  <c r="O4" i="1"/>
  <c r="P15" i="1"/>
  <c r="H15" i="1"/>
  <c r="H53" i="1"/>
  <c r="H79" i="1" s="1"/>
  <c r="O66" i="1"/>
  <c r="M66" i="1"/>
  <c r="V66" i="1" s="1"/>
  <c r="P4" i="1"/>
  <c r="Q15" i="1"/>
  <c r="O16" i="1"/>
  <c r="N15" i="1"/>
  <c r="S15" i="1"/>
  <c r="V15" i="1" s="1"/>
  <c r="V37" i="1"/>
  <c r="V46" i="1"/>
  <c r="O58" i="1"/>
  <c r="E58" i="1"/>
  <c r="P58" i="1"/>
  <c r="V58" i="1" s="1"/>
  <c r="N62" i="1"/>
  <c r="G79" i="1"/>
  <c r="R53" i="1" s="1"/>
  <c r="F79" i="1"/>
  <c r="J79" i="1"/>
  <c r="V17" i="1"/>
  <c r="O46" i="1"/>
  <c r="Q53" i="1"/>
  <c r="U53" i="1"/>
  <c r="T62" i="1"/>
  <c r="V68" i="1"/>
  <c r="S62" i="1"/>
  <c r="V62" i="1" s="1"/>
  <c r="S66" i="1"/>
  <c r="K66" i="1"/>
  <c r="P66" i="1"/>
  <c r="T16" i="1" l="1"/>
  <c r="T66" i="1"/>
  <c r="S79" i="1"/>
  <c r="U70" i="1"/>
  <c r="U69" i="1"/>
  <c r="U59" i="1"/>
  <c r="U52" i="1"/>
  <c r="U49" i="1"/>
  <c r="U38" i="1"/>
  <c r="U29" i="1"/>
  <c r="U28" i="1"/>
  <c r="U27" i="1"/>
  <c r="U23" i="1"/>
  <c r="U22" i="1"/>
  <c r="U18" i="1"/>
  <c r="U68" i="1"/>
  <c r="U61" i="1"/>
  <c r="U57" i="1"/>
  <c r="U55" i="1"/>
  <c r="U51" i="1"/>
  <c r="U48" i="1"/>
  <c r="U42" i="1"/>
  <c r="U41" i="1"/>
  <c r="U37" i="1"/>
  <c r="U26" i="1"/>
  <c r="U21" i="1"/>
  <c r="U17" i="1"/>
  <c r="K79" i="1"/>
  <c r="U76" i="1"/>
  <c r="U75" i="1"/>
  <c r="U74" i="1"/>
  <c r="U73" i="1"/>
  <c r="U72" i="1"/>
  <c r="U67" i="1"/>
  <c r="U66" i="1"/>
  <c r="U40" i="1"/>
  <c r="U39" i="1"/>
  <c r="U32" i="1"/>
  <c r="U25" i="1"/>
  <c r="U9" i="1"/>
  <c r="U5" i="1"/>
  <c r="U77" i="1"/>
  <c r="U71" i="1"/>
  <c r="U65" i="1"/>
  <c r="U20" i="1"/>
  <c r="U10" i="1"/>
  <c r="U11" i="1"/>
  <c r="U64" i="1"/>
  <c r="U62" i="1"/>
  <c r="U60" i="1"/>
  <c r="U58" i="1"/>
  <c r="U54" i="1"/>
  <c r="U50" i="1"/>
  <c r="U47" i="1"/>
  <c r="U46" i="1"/>
  <c r="U31" i="1"/>
  <c r="U14" i="1"/>
  <c r="U12" i="1"/>
  <c r="U8" i="1"/>
  <c r="U7" i="1"/>
  <c r="U78" i="1"/>
  <c r="U36" i="1"/>
  <c r="U35" i="1"/>
  <c r="U24" i="1"/>
  <c r="U19" i="1"/>
  <c r="U16" i="1"/>
  <c r="U13" i="1"/>
  <c r="U6" i="1"/>
  <c r="U79" i="1"/>
  <c r="U63" i="1"/>
  <c r="U56" i="1"/>
  <c r="U33" i="1"/>
  <c r="U30" i="1"/>
  <c r="U4" i="1"/>
  <c r="T71" i="1"/>
  <c r="T60" i="1"/>
  <c r="T56" i="1"/>
  <c r="T54" i="1"/>
  <c r="T39" i="1"/>
  <c r="T35" i="1"/>
  <c r="T33" i="1"/>
  <c r="T32" i="1"/>
  <c r="T31" i="1"/>
  <c r="T30" i="1"/>
  <c r="T24" i="1"/>
  <c r="T19" i="1"/>
  <c r="T70" i="1"/>
  <c r="T69" i="1"/>
  <c r="T59" i="1"/>
  <c r="T52" i="1"/>
  <c r="T49" i="1"/>
  <c r="T38" i="1"/>
  <c r="T29" i="1"/>
  <c r="T28" i="1"/>
  <c r="T27" i="1"/>
  <c r="T23" i="1"/>
  <c r="T22" i="1"/>
  <c r="T18" i="1"/>
  <c r="T79" i="1"/>
  <c r="T68" i="1"/>
  <c r="T21" i="1"/>
  <c r="T13" i="1"/>
  <c r="T12" i="1"/>
  <c r="T11" i="1"/>
  <c r="T10" i="1"/>
  <c r="T6" i="1"/>
  <c r="T76" i="1"/>
  <c r="T75" i="1"/>
  <c r="T74" i="1"/>
  <c r="T73" i="1"/>
  <c r="T72" i="1"/>
  <c r="T67" i="1"/>
  <c r="T78" i="1"/>
  <c r="T65" i="1"/>
  <c r="T61" i="1"/>
  <c r="T55" i="1"/>
  <c r="T41" i="1"/>
  <c r="T36" i="1"/>
  <c r="T9" i="1"/>
  <c r="T20" i="1"/>
  <c r="T63" i="1"/>
  <c r="T57" i="1"/>
  <c r="T51" i="1"/>
  <c r="T37" i="1"/>
  <c r="T26" i="1"/>
  <c r="T17" i="1"/>
  <c r="T4" i="1"/>
  <c r="T64" i="1"/>
  <c r="T58" i="1"/>
  <c r="T50" i="1"/>
  <c r="T47" i="1"/>
  <c r="T46" i="1"/>
  <c r="T40" i="1"/>
  <c r="T25" i="1"/>
  <c r="T14" i="1"/>
  <c r="T8" i="1"/>
  <c r="T7" i="1"/>
  <c r="T5" i="1"/>
  <c r="T77" i="1"/>
  <c r="T48" i="1"/>
  <c r="T42" i="1"/>
  <c r="R68" i="1"/>
  <c r="R61" i="1"/>
  <c r="R57" i="1"/>
  <c r="R55" i="1"/>
  <c r="R79" i="1"/>
  <c r="R77" i="1"/>
  <c r="R65" i="1"/>
  <c r="R64" i="1"/>
  <c r="R47" i="1"/>
  <c r="R56" i="1"/>
  <c r="R66" i="1"/>
  <c r="R60" i="1"/>
  <c r="R54" i="1"/>
  <c r="R6" i="1"/>
  <c r="P79" i="1"/>
  <c r="R62" i="1"/>
  <c r="R59" i="1"/>
  <c r="T15" i="1"/>
  <c r="Q59" i="1"/>
  <c r="Q68" i="1"/>
  <c r="Q61" i="1"/>
  <c r="Q57" i="1"/>
  <c r="Q55" i="1"/>
  <c r="Q77" i="1"/>
  <c r="Q65" i="1"/>
  <c r="Q64" i="1"/>
  <c r="Q62" i="1"/>
  <c r="Q60" i="1"/>
  <c r="Q58" i="1"/>
  <c r="Q54" i="1"/>
  <c r="Q79" i="1"/>
  <c r="Q66" i="1"/>
  <c r="Q6" i="1"/>
  <c r="Q56" i="1"/>
  <c r="Q47" i="1"/>
  <c r="R4" i="1"/>
  <c r="R58" i="1"/>
  <c r="N70" i="1"/>
  <c r="N68" i="1"/>
  <c r="N49" i="1"/>
  <c r="N38" i="1"/>
  <c r="N29" i="1"/>
  <c r="N23" i="1"/>
  <c r="N18" i="1"/>
  <c r="N79" i="1"/>
  <c r="N65" i="1"/>
  <c r="N64" i="1"/>
  <c r="N48" i="1"/>
  <c r="N47" i="1"/>
  <c r="N37" i="1"/>
  <c r="N26" i="1"/>
  <c r="N21" i="1"/>
  <c r="N17" i="1"/>
  <c r="N71" i="1"/>
  <c r="N46" i="1"/>
  <c r="N24" i="1"/>
  <c r="N20" i="1"/>
  <c r="N19" i="1"/>
  <c r="N9" i="1"/>
  <c r="N5" i="1"/>
  <c r="N78" i="1"/>
  <c r="N39" i="1"/>
  <c r="N16" i="1"/>
  <c r="N40" i="1"/>
  <c r="N8" i="1"/>
  <c r="N6" i="1"/>
  <c r="N63" i="1"/>
  <c r="N60" i="1"/>
  <c r="N54" i="1"/>
  <c r="N36" i="1"/>
  <c r="N14" i="1"/>
  <c r="N13" i="1"/>
  <c r="N7" i="1"/>
  <c r="N66" i="1"/>
  <c r="N67" i="1"/>
  <c r="N35" i="1"/>
  <c r="V79" i="1"/>
  <c r="E79" i="1"/>
  <c r="R15" i="1"/>
</calcChain>
</file>

<file path=xl/sharedStrings.xml><?xml version="1.0" encoding="utf-8"?>
<sst xmlns="http://schemas.openxmlformats.org/spreadsheetml/2006/main" count="185" uniqueCount="99">
  <si>
    <r>
      <t>2021</t>
    </r>
    <r>
      <rPr>
        <b/>
        <sz val="16"/>
        <rFont val="宋体"/>
        <family val="3"/>
        <charset val="134"/>
      </rPr>
      <t>年底世界主要国家和地区生铁、粗钢产量统计</t>
    </r>
    <r>
      <rPr>
        <b/>
        <sz val="16"/>
        <rFont val="Arial"/>
        <family val="2"/>
      </rPr>
      <t>-1</t>
    </r>
    <phoneticPr fontId="5" type="noConversion"/>
  </si>
  <si>
    <r>
      <t>2021</t>
    </r>
    <r>
      <rPr>
        <b/>
        <sz val="16"/>
        <rFont val="宋体"/>
        <family val="3"/>
        <charset val="134"/>
      </rPr>
      <t>年底世界主要国家和地区生铁、粗钢产量分项比重</t>
    </r>
    <r>
      <rPr>
        <b/>
        <sz val="16"/>
        <rFont val="Arial"/>
        <family val="2"/>
      </rPr>
      <t>-1</t>
    </r>
    <phoneticPr fontId="5" type="noConversion"/>
  </si>
  <si>
    <r>
      <t>单位：万吨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</si>
  <si>
    <t>高炉生铁</t>
    <phoneticPr fontId="5" type="noConversion"/>
  </si>
  <si>
    <t>直接还原铁</t>
    <phoneticPr fontId="5" type="noConversion"/>
  </si>
  <si>
    <t>粗钢</t>
    <phoneticPr fontId="5" type="noConversion"/>
  </si>
  <si>
    <t>全球比重%</t>
    <phoneticPr fontId="5" type="noConversion"/>
  </si>
  <si>
    <t>粗钢</t>
    <phoneticPr fontId="5" type="noConversion"/>
  </si>
  <si>
    <r>
      <t>202</t>
    </r>
    <r>
      <rPr>
        <b/>
        <sz val="10"/>
        <rFont val="宋体"/>
        <family val="3"/>
        <charset val="134"/>
      </rPr>
      <t>1</t>
    </r>
    <r>
      <rPr>
        <b/>
        <sz val="10"/>
        <rFont val="宋体"/>
        <family val="3"/>
        <charset val="134"/>
      </rPr>
      <t>年</t>
    </r>
    <r>
      <rPr>
        <b/>
        <sz val="10"/>
        <rFont val="宋体"/>
        <family val="3"/>
        <charset val="134"/>
      </rPr>
      <t>铁钢比</t>
    </r>
    <phoneticPr fontId="5" type="noConversion"/>
  </si>
  <si>
    <t>国家或地区</t>
  </si>
  <si>
    <r>
      <t>比上年增</t>
    </r>
    <r>
      <rPr>
        <b/>
        <sz val="8"/>
        <rFont val="宋体"/>
        <family val="3"/>
        <charset val="134"/>
      </rPr>
      <t>长</t>
    </r>
    <r>
      <rPr>
        <b/>
        <sz val="8"/>
        <rFont val="ＭＳ Ｐゴシック"/>
        <family val="2"/>
      </rPr>
      <t xml:space="preserve"> %</t>
    </r>
    <phoneticPr fontId="5" type="noConversion"/>
  </si>
  <si>
    <r>
      <t>比上年增</t>
    </r>
    <r>
      <rPr>
        <b/>
        <sz val="10"/>
        <rFont val="宋体"/>
        <family val="3"/>
        <charset val="134"/>
      </rPr>
      <t>长</t>
    </r>
    <r>
      <rPr>
        <b/>
        <sz val="10"/>
        <rFont val="ＭＳ Ｐゴシック"/>
        <family val="2"/>
      </rPr>
      <t xml:space="preserve"> %</t>
    </r>
    <phoneticPr fontId="5" type="noConversion"/>
  </si>
  <si>
    <r>
      <t>比上年增</t>
    </r>
    <r>
      <rPr>
        <b/>
        <sz val="8"/>
        <rFont val="宋体"/>
        <family val="3"/>
        <charset val="134"/>
      </rPr>
      <t>长</t>
    </r>
    <r>
      <rPr>
        <b/>
        <sz val="8"/>
        <rFont val="ＭＳ Ｐゴシック"/>
        <family val="2"/>
      </rPr>
      <t xml:space="preserve"> %</t>
    </r>
    <phoneticPr fontId="5" type="noConversion"/>
  </si>
  <si>
    <t>亚太地区</t>
  </si>
  <si>
    <t>中国*</t>
  </si>
  <si>
    <t>印度</t>
  </si>
  <si>
    <t>日本</t>
  </si>
  <si>
    <t>韩国</t>
  </si>
  <si>
    <t>台湾地区</t>
  </si>
  <si>
    <t>越南</t>
  </si>
  <si>
    <t>泰国</t>
  </si>
  <si>
    <t>巴基斯坦</t>
  </si>
  <si>
    <t>澳大利亚</t>
  </si>
  <si>
    <t>新西兰</t>
  </si>
  <si>
    <t>亚洲</t>
    <phoneticPr fontId="5" type="noConversion"/>
  </si>
  <si>
    <t>西欧地区</t>
  </si>
  <si>
    <t>德国</t>
  </si>
  <si>
    <t>意大利</t>
  </si>
  <si>
    <t>法国</t>
  </si>
  <si>
    <t>西班牙</t>
  </si>
  <si>
    <t>波兰</t>
  </si>
  <si>
    <t>比利时</t>
  </si>
  <si>
    <t>奥地利</t>
  </si>
  <si>
    <t>荷兰</t>
  </si>
  <si>
    <t>瑞典</t>
  </si>
  <si>
    <t>捷克</t>
    <phoneticPr fontId="5" type="noConversion"/>
  </si>
  <si>
    <t>芬兰</t>
  </si>
  <si>
    <t>卢森堡</t>
    <phoneticPr fontId="5" type="noConversion"/>
  </si>
  <si>
    <t>匈牙利</t>
    <phoneticPr fontId="5" type="noConversion"/>
  </si>
  <si>
    <t>希腊</t>
  </si>
  <si>
    <r>
      <t>斯洛文尼</t>
    </r>
    <r>
      <rPr>
        <sz val="10"/>
        <rFont val="宋体"/>
        <family val="3"/>
        <charset val="134"/>
      </rPr>
      <t>亚</t>
    </r>
    <phoneticPr fontId="5" type="noConversion"/>
  </si>
  <si>
    <r>
      <t>保加利</t>
    </r>
    <r>
      <rPr>
        <sz val="10"/>
        <rFont val="宋体"/>
        <family val="3"/>
        <charset val="134"/>
      </rPr>
      <t>亚</t>
    </r>
    <phoneticPr fontId="5" type="noConversion"/>
  </si>
  <si>
    <r>
      <t>克</t>
    </r>
    <r>
      <rPr>
        <sz val="10"/>
        <rFont val="宋体"/>
        <family val="3"/>
        <charset val="134"/>
      </rPr>
      <t>罗</t>
    </r>
    <r>
      <rPr>
        <sz val="10"/>
        <rFont val="ＭＳ Ｐゴシック"/>
        <family val="2"/>
      </rPr>
      <t>地</t>
    </r>
    <r>
      <rPr>
        <sz val="10"/>
        <rFont val="宋体"/>
        <family val="3"/>
        <charset val="134"/>
      </rPr>
      <t>亚</t>
    </r>
    <phoneticPr fontId="5" type="noConversion"/>
  </si>
  <si>
    <t>斯洛伐克</t>
    <phoneticPr fontId="5" type="noConversion"/>
  </si>
  <si>
    <t>其他欧盟国家</t>
    <phoneticPr fontId="5" type="noConversion"/>
  </si>
  <si>
    <r>
      <rPr>
        <b/>
        <sz val="9"/>
        <color rgb="FF000000"/>
        <rFont val="宋体"/>
        <family val="3"/>
        <charset val="134"/>
      </rPr>
      <t>欧盟</t>
    </r>
    <r>
      <rPr>
        <b/>
        <sz val="9"/>
        <color rgb="FF000000"/>
        <rFont val="FZY3JW--GB1-0"/>
        <family val="2"/>
      </rPr>
      <t>(27)</t>
    </r>
    <r>
      <rPr>
        <b/>
        <sz val="9"/>
        <color rgb="FF000000"/>
        <rFont val="宋体"/>
        <family val="3"/>
        <charset val="134"/>
      </rPr>
      <t>合计</t>
    </r>
    <r>
      <rPr>
        <b/>
        <sz val="9"/>
        <color rgb="FF000000"/>
        <rFont val="FZY3JW--GB1-0"/>
        <family val="2"/>
      </rPr>
      <t xml:space="preserve"> </t>
    </r>
    <phoneticPr fontId="5" type="noConversion"/>
  </si>
  <si>
    <t xml:space="preserve">欧盟(28)合计 </t>
  </si>
  <si>
    <t>英国</t>
  </si>
  <si>
    <t>土耳其</t>
  </si>
  <si>
    <t xml:space="preserve">塞尔维亚 </t>
  </si>
  <si>
    <r>
      <t>塞</t>
    </r>
    <r>
      <rPr>
        <sz val="10"/>
        <rFont val="宋体"/>
        <family val="3"/>
        <charset val="134"/>
      </rPr>
      <t>尔维亚</t>
    </r>
    <phoneticPr fontId="5" type="noConversion"/>
  </si>
  <si>
    <r>
      <t>波斯尼</t>
    </r>
    <r>
      <rPr>
        <sz val="10"/>
        <rFont val="宋体"/>
        <family val="3"/>
        <charset val="134"/>
      </rPr>
      <t>亚</t>
    </r>
    <phoneticPr fontId="5" type="noConversion"/>
  </si>
  <si>
    <t>挪威</t>
  </si>
  <si>
    <t>马其顿</t>
    <phoneticPr fontId="5" type="noConversion"/>
  </si>
  <si>
    <r>
      <t>2021</t>
    </r>
    <r>
      <rPr>
        <b/>
        <sz val="16"/>
        <rFont val="宋体"/>
        <family val="3"/>
        <charset val="134"/>
      </rPr>
      <t>年底世界主要国家和地区生铁、粗钢产量统计</t>
    </r>
    <r>
      <rPr>
        <b/>
        <sz val="16"/>
        <rFont val="Arial"/>
        <family val="2"/>
      </rPr>
      <t>-2</t>
    </r>
    <phoneticPr fontId="5" type="noConversion"/>
  </si>
  <si>
    <r>
      <t>2021</t>
    </r>
    <r>
      <rPr>
        <b/>
        <sz val="16"/>
        <rFont val="宋体"/>
        <family val="3"/>
        <charset val="134"/>
      </rPr>
      <t>年底世界主要国家和地区生铁、粗钢产量分项比重</t>
    </r>
    <r>
      <rPr>
        <b/>
        <sz val="16"/>
        <rFont val="Arial"/>
        <family val="2"/>
      </rPr>
      <t>-2</t>
    </r>
    <phoneticPr fontId="5" type="noConversion"/>
  </si>
  <si>
    <t>高炉生铁</t>
    <phoneticPr fontId="5" type="noConversion"/>
  </si>
  <si>
    <t>直接还原铁</t>
    <phoneticPr fontId="5" type="noConversion"/>
  </si>
  <si>
    <t>粗钢</t>
    <phoneticPr fontId="5" type="noConversion"/>
  </si>
  <si>
    <t>全球比重%</t>
    <phoneticPr fontId="5" type="noConversion"/>
  </si>
  <si>
    <r>
      <t>202</t>
    </r>
    <r>
      <rPr>
        <b/>
        <sz val="10"/>
        <rFont val="宋体"/>
        <family val="3"/>
        <charset val="134"/>
      </rPr>
      <t>1</t>
    </r>
    <r>
      <rPr>
        <b/>
        <sz val="10"/>
        <rFont val="宋体"/>
        <family val="3"/>
        <charset val="134"/>
      </rPr>
      <t>年</t>
    </r>
    <r>
      <rPr>
        <b/>
        <sz val="10"/>
        <rFont val="宋体"/>
        <family val="3"/>
        <charset val="134"/>
      </rPr>
      <t>铁钢比</t>
    </r>
    <phoneticPr fontId="5" type="noConversion"/>
  </si>
  <si>
    <r>
      <t>比上年增</t>
    </r>
    <r>
      <rPr>
        <b/>
        <sz val="9"/>
        <rFont val="宋体"/>
        <family val="3"/>
        <charset val="134"/>
      </rPr>
      <t>长</t>
    </r>
    <r>
      <rPr>
        <b/>
        <sz val="9"/>
        <rFont val="ＭＳ Ｐゴシック"/>
        <family val="2"/>
      </rPr>
      <t xml:space="preserve"> %</t>
    </r>
    <phoneticPr fontId="5" type="noConversion"/>
  </si>
  <si>
    <r>
      <t>比上年增</t>
    </r>
    <r>
      <rPr>
        <b/>
        <sz val="10"/>
        <rFont val="宋体"/>
        <family val="3"/>
        <charset val="134"/>
      </rPr>
      <t>长</t>
    </r>
    <r>
      <rPr>
        <b/>
        <sz val="10"/>
        <rFont val="ＭＳ Ｐゴシック"/>
        <family val="2"/>
      </rPr>
      <t xml:space="preserve"> %</t>
    </r>
    <phoneticPr fontId="5" type="noConversion"/>
  </si>
  <si>
    <t>东欧及前苏联地区</t>
  </si>
  <si>
    <t>俄罗斯</t>
  </si>
  <si>
    <r>
      <rPr>
        <sz val="10"/>
        <rFont val="宋体"/>
        <family val="3"/>
        <charset val="134"/>
      </rPr>
      <t>乌克兰</t>
    </r>
    <r>
      <rPr>
        <sz val="10"/>
        <rFont val="ＭＳ Ｐゴシック"/>
        <family val="2"/>
      </rPr>
      <t xml:space="preserve"> </t>
    </r>
    <phoneticPr fontId="5" type="noConversion"/>
  </si>
  <si>
    <r>
      <t>哈</t>
    </r>
    <r>
      <rPr>
        <sz val="10"/>
        <rFont val="宋体"/>
        <family val="3"/>
        <charset val="134"/>
      </rPr>
      <t>萨克斯坦</t>
    </r>
    <r>
      <rPr>
        <sz val="10"/>
        <rFont val="ＭＳ Ｐゴシック"/>
        <family val="2"/>
      </rPr>
      <t xml:space="preserve">  </t>
    </r>
    <phoneticPr fontId="5" type="noConversion"/>
  </si>
  <si>
    <r>
      <t>白俄</t>
    </r>
    <r>
      <rPr>
        <sz val="10"/>
        <rFont val="宋体"/>
        <family val="3"/>
        <charset val="134"/>
      </rPr>
      <t>罗斯</t>
    </r>
    <phoneticPr fontId="5" type="noConversion"/>
  </si>
  <si>
    <t>乌兹别克斯坦</t>
    <phoneticPr fontId="5" type="noConversion"/>
  </si>
  <si>
    <t>乌兹别克斯坦</t>
    <phoneticPr fontId="5" type="noConversion"/>
  </si>
  <si>
    <r>
      <t>摩</t>
    </r>
    <r>
      <rPr>
        <sz val="10"/>
        <rFont val="宋体"/>
        <family val="3"/>
        <charset val="134"/>
      </rPr>
      <t>尔多瓦</t>
    </r>
    <phoneticPr fontId="5" type="noConversion"/>
  </si>
  <si>
    <r>
      <t>中</t>
    </r>
    <r>
      <rPr>
        <b/>
        <sz val="10"/>
        <rFont val="宋体"/>
        <family val="3"/>
        <charset val="134"/>
      </rPr>
      <t>东地区</t>
    </r>
    <phoneticPr fontId="5" type="noConversion"/>
  </si>
  <si>
    <t>伊朗</t>
    <phoneticPr fontId="5" type="noConversion"/>
  </si>
  <si>
    <t>沙特阿拉伯</t>
    <phoneticPr fontId="5" type="noConversion"/>
  </si>
  <si>
    <r>
      <t>阿</t>
    </r>
    <r>
      <rPr>
        <sz val="10"/>
        <rFont val="宋体"/>
        <family val="3"/>
        <charset val="134"/>
      </rPr>
      <t>联酋</t>
    </r>
    <phoneticPr fontId="5" type="noConversion"/>
  </si>
  <si>
    <t>卡塔尔</t>
    <phoneticPr fontId="5" type="noConversion"/>
  </si>
  <si>
    <t>非洲地区</t>
    <phoneticPr fontId="5" type="noConversion"/>
  </si>
  <si>
    <t>埃及</t>
    <phoneticPr fontId="5" type="noConversion"/>
  </si>
  <si>
    <t>南非</t>
    <phoneticPr fontId="5" type="noConversion"/>
  </si>
  <si>
    <r>
      <t>利比</t>
    </r>
    <r>
      <rPr>
        <sz val="10"/>
        <rFont val="宋体"/>
        <family val="3"/>
        <charset val="134"/>
      </rPr>
      <t>亚</t>
    </r>
    <phoneticPr fontId="5" type="noConversion"/>
  </si>
  <si>
    <t>北美地区</t>
    <phoneticPr fontId="5" type="noConversion"/>
  </si>
  <si>
    <t>美国</t>
    <phoneticPr fontId="5" type="noConversion"/>
  </si>
  <si>
    <t>加拿大</t>
    <phoneticPr fontId="5" type="noConversion"/>
  </si>
  <si>
    <t>墨西哥</t>
    <phoneticPr fontId="5" type="noConversion"/>
  </si>
  <si>
    <t>南美地区</t>
    <phoneticPr fontId="5" type="noConversion"/>
  </si>
  <si>
    <t>巴西</t>
    <phoneticPr fontId="5" type="noConversion"/>
  </si>
  <si>
    <t>阿根廷</t>
    <phoneticPr fontId="5" type="noConversion"/>
  </si>
  <si>
    <r>
      <t>秘</t>
    </r>
    <r>
      <rPr>
        <sz val="10"/>
        <rFont val="宋体"/>
        <family val="3"/>
        <charset val="134"/>
      </rPr>
      <t>鲁</t>
    </r>
    <phoneticPr fontId="5" type="noConversion"/>
  </si>
  <si>
    <r>
      <t>哥</t>
    </r>
    <r>
      <rPr>
        <sz val="10"/>
        <rFont val="宋体"/>
        <family val="3"/>
        <charset val="134"/>
      </rPr>
      <t>伦比亚</t>
    </r>
    <phoneticPr fontId="5" type="noConversion"/>
  </si>
  <si>
    <t>智利</t>
    <phoneticPr fontId="5" type="noConversion"/>
  </si>
  <si>
    <r>
      <t>厄瓜多</t>
    </r>
    <r>
      <rPr>
        <sz val="10"/>
        <rFont val="宋体"/>
        <family val="3"/>
        <charset val="134"/>
      </rPr>
      <t>尔</t>
    </r>
    <phoneticPr fontId="5" type="noConversion"/>
  </si>
  <si>
    <r>
      <t>危地</t>
    </r>
    <r>
      <rPr>
        <sz val="10"/>
        <rFont val="宋体"/>
        <family val="3"/>
        <charset val="134"/>
      </rPr>
      <t>马拉</t>
    </r>
    <phoneticPr fontId="5" type="noConversion"/>
  </si>
  <si>
    <t>古巴</t>
    <phoneticPr fontId="5" type="noConversion"/>
  </si>
  <si>
    <t>萨尔瓦多</t>
    <phoneticPr fontId="5" type="noConversion"/>
  </si>
  <si>
    <t>乌拉圭</t>
    <phoneticPr fontId="5" type="noConversion"/>
  </si>
  <si>
    <t>委内瑞拉</t>
    <phoneticPr fontId="5" type="noConversion"/>
  </si>
  <si>
    <t>巴拉圭</t>
    <phoneticPr fontId="5" type="noConversion"/>
  </si>
  <si>
    <t>世界总计</t>
    <phoneticPr fontId="5" type="noConversion"/>
  </si>
  <si>
    <r>
      <t>据中国钢铁协会相关数据整理，仅供参考。原中咨公司  张其伟   202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.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.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8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</si>
</sst>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_ "/>
    <numFmt numFmtId="178" formatCode="0.00_ "/>
    <numFmt numFmtId="179" formatCode="0.0"/>
    <numFmt numFmtId="180" formatCode="#,##0.0"/>
    <numFmt numFmtId="181" formatCode="0.000_ "/>
  </numFmts>
  <fonts count="25">
    <font>
      <sz val="11"/>
      <color theme="1"/>
      <name val="宋体"/>
      <family val="2"/>
      <charset val="134"/>
      <scheme val="minor"/>
    </font>
    <font>
      <sz val="10"/>
      <name val="ＭＳ Ｐゴシック"/>
      <family val="2"/>
    </font>
    <font>
      <sz val="9"/>
      <name val="宋体"/>
      <family val="2"/>
      <charset val="134"/>
      <scheme val="minor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0"/>
      <name val="ＭＳ Ｐゴシック"/>
      <family val="2"/>
    </font>
    <font>
      <b/>
      <sz val="10"/>
      <name val="ＭＳ Ｐゴシック"/>
    </font>
    <font>
      <b/>
      <sz val="8"/>
      <name val="ＭＳ Ｐゴシック"/>
      <family val="2"/>
    </font>
    <font>
      <b/>
      <sz val="8"/>
      <name val="宋体"/>
      <family val="3"/>
      <charset val="134"/>
    </font>
    <font>
      <b/>
      <sz val="10"/>
      <color rgb="FF333333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9"/>
      <color rgb="FF333333"/>
      <name val="宋体"/>
      <family val="3"/>
      <charset val="134"/>
    </font>
    <font>
      <sz val="10"/>
      <color rgb="FF000000"/>
      <name val="ArialNarrow"/>
      <family val="2"/>
    </font>
    <font>
      <b/>
      <sz val="9"/>
      <color rgb="FF000000"/>
      <name val="FZY3JW--GB1-0"/>
      <family val="2"/>
    </font>
    <font>
      <b/>
      <sz val="9"/>
      <color rgb="FF000000"/>
      <name val="宋体"/>
      <family val="3"/>
      <charset val="134"/>
    </font>
    <font>
      <b/>
      <sz val="10"/>
      <color rgb="FF000000"/>
      <name val="ArialNarrow-Bold"/>
      <family val="2"/>
    </font>
    <font>
      <sz val="9"/>
      <color rgb="FF000000"/>
      <name val="FZY3JW--GB1-0"/>
      <family val="2"/>
    </font>
    <font>
      <b/>
      <sz val="9"/>
      <name val="ＭＳ Ｐゴシック"/>
      <family val="2"/>
    </font>
    <font>
      <b/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right" vertical="center" wrapText="1"/>
    </xf>
    <xf numFmtId="176" fontId="13" fillId="0" borderId="12" xfId="0" applyNumberFormat="1" applyFont="1" applyBorder="1" applyAlignment="1">
      <alignment horizontal="center" vertical="center" wrapText="1"/>
    </xf>
    <xf numFmtId="176" fontId="13" fillId="0" borderId="13" xfId="0" applyNumberFormat="1" applyFont="1" applyBorder="1" applyAlignment="1">
      <alignment horizontal="center" vertical="center" wrapText="1"/>
    </xf>
    <xf numFmtId="177" fontId="8" fillId="0" borderId="12" xfId="0" applyNumberFormat="1" applyFont="1" applyBorder="1" applyAlignment="1">
      <alignment horizontal="right" vertical="center" wrapText="1"/>
    </xf>
    <xf numFmtId="178" fontId="8" fillId="0" borderId="1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7" fontId="8" fillId="0" borderId="12" xfId="0" applyNumberFormat="1" applyFont="1" applyBorder="1" applyAlignment="1">
      <alignment horizontal="center" vertical="center" wrapText="1"/>
    </xf>
    <xf numFmtId="177" fontId="8" fillId="0" borderId="14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178" fontId="9" fillId="0" borderId="15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/>
    </xf>
    <xf numFmtId="176" fontId="13" fillId="0" borderId="17" xfId="0" applyNumberFormat="1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right" vertical="center" wrapText="1"/>
    </xf>
    <xf numFmtId="176" fontId="13" fillId="0" borderId="18" xfId="0" applyNumberFormat="1" applyFont="1" applyBorder="1" applyAlignment="1">
      <alignment horizontal="center" vertical="center" wrapText="1"/>
    </xf>
    <xf numFmtId="177" fontId="6" fillId="0" borderId="17" xfId="0" applyNumberFormat="1" applyFont="1" applyBorder="1" applyAlignment="1">
      <alignment horizontal="right" vertical="center" wrapText="1"/>
    </xf>
    <xf numFmtId="178" fontId="6" fillId="0" borderId="17" xfId="0" applyNumberFormat="1" applyFont="1" applyBorder="1" applyAlignment="1">
      <alignment horizontal="center" vertical="center" wrapText="1"/>
    </xf>
    <xf numFmtId="177" fontId="6" fillId="0" borderId="17" xfId="0" applyNumberFormat="1" applyFont="1" applyBorder="1" applyAlignment="1">
      <alignment horizontal="center" vertical="center" wrapText="1"/>
    </xf>
    <xf numFmtId="178" fontId="6" fillId="0" borderId="19" xfId="0" applyNumberFormat="1" applyFont="1" applyBorder="1" applyAlignment="1">
      <alignment horizontal="center" vertical="center" wrapText="1"/>
    </xf>
    <xf numFmtId="178" fontId="1" fillId="0" borderId="20" xfId="0" applyNumberFormat="1" applyFont="1" applyBorder="1" applyAlignment="1">
      <alignment horizontal="center" vertical="center"/>
    </xf>
    <xf numFmtId="179" fontId="14" fillId="0" borderId="17" xfId="0" applyNumberFormat="1" applyFont="1" applyBorder="1" applyAlignment="1">
      <alignment horizontal="right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15" fillId="0" borderId="17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right" vertical="center" wrapText="1"/>
    </xf>
    <xf numFmtId="177" fontId="8" fillId="0" borderId="17" xfId="0" applyNumberFormat="1" applyFont="1" applyBorder="1" applyAlignment="1">
      <alignment horizontal="right" vertical="center" wrapText="1"/>
    </xf>
    <xf numFmtId="0" fontId="8" fillId="2" borderId="16" xfId="0" applyFont="1" applyFill="1" applyBorder="1" applyAlignment="1">
      <alignment vertical="center" wrapText="1"/>
    </xf>
    <xf numFmtId="176" fontId="9" fillId="2" borderId="17" xfId="0" applyNumberFormat="1" applyFont="1" applyFill="1" applyBorder="1" applyAlignment="1">
      <alignment vertical="center"/>
    </xf>
    <xf numFmtId="176" fontId="15" fillId="2" borderId="17" xfId="0" applyNumberFormat="1" applyFont="1" applyFill="1" applyBorder="1" applyAlignment="1">
      <alignment horizontal="center" vertical="center" wrapText="1"/>
    </xf>
    <xf numFmtId="177" fontId="9" fillId="2" borderId="17" xfId="0" applyNumberFormat="1" applyFont="1" applyFill="1" applyBorder="1" applyAlignment="1">
      <alignment vertical="center"/>
    </xf>
    <xf numFmtId="176" fontId="13" fillId="2" borderId="18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178" fontId="8" fillId="0" borderId="17" xfId="0" applyNumberFormat="1" applyFont="1" applyBorder="1" applyAlignment="1">
      <alignment horizontal="center" vertical="center" wrapText="1"/>
    </xf>
    <xf numFmtId="177" fontId="8" fillId="0" borderId="17" xfId="0" applyNumberFormat="1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 wrapText="1"/>
    </xf>
    <xf numFmtId="176" fontId="8" fillId="0" borderId="19" xfId="0" applyNumberFormat="1" applyFont="1" applyBorder="1" applyAlignment="1">
      <alignment horizontal="center" vertical="center" wrapText="1"/>
    </xf>
    <xf numFmtId="178" fontId="9" fillId="0" borderId="20" xfId="0" applyNumberFormat="1" applyFont="1" applyBorder="1" applyAlignment="1">
      <alignment horizontal="center" vertical="center"/>
    </xf>
    <xf numFmtId="179" fontId="16" fillId="0" borderId="17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179" fontId="1" fillId="0" borderId="17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horizontal="right" vertical="center" wrapText="1"/>
    </xf>
    <xf numFmtId="0" fontId="17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/>
    </xf>
    <xf numFmtId="180" fontId="19" fillId="0" borderId="17" xfId="0" applyNumberFormat="1" applyFont="1" applyBorder="1" applyAlignment="1">
      <alignment vertical="center" wrapText="1"/>
    </xf>
    <xf numFmtId="178" fontId="8" fillId="0" borderId="19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76" fontId="13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179" fontId="16" fillId="0" borderId="7" xfId="0" applyNumberFormat="1" applyFont="1" applyBorder="1" applyAlignment="1">
      <alignment vertical="center" wrapText="1"/>
    </xf>
    <xf numFmtId="176" fontId="13" fillId="0" borderId="9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right" vertical="center" wrapText="1"/>
    </xf>
    <xf numFmtId="178" fontId="6" fillId="0" borderId="7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8" fontId="6" fillId="0" borderId="21" xfId="0" applyNumberFormat="1" applyFont="1" applyBorder="1" applyAlignment="1">
      <alignment horizontal="center" vertical="center" wrapText="1"/>
    </xf>
    <xf numFmtId="178" fontId="1" fillId="0" borderId="1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77" fontId="9" fillId="0" borderId="0" xfId="0" applyNumberFormat="1" applyFont="1" applyBorder="1" applyAlignment="1">
      <alignment vertical="center"/>
    </xf>
    <xf numFmtId="177" fontId="9" fillId="2" borderId="12" xfId="0" applyNumberFormat="1" applyFont="1" applyFill="1" applyBorder="1" applyAlignment="1">
      <alignment vertical="center"/>
    </xf>
    <xf numFmtId="178" fontId="8" fillId="0" borderId="14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8" fontId="6" fillId="0" borderId="12" xfId="0" applyNumberFormat="1" applyFont="1" applyBorder="1" applyAlignment="1">
      <alignment horizontal="center" vertical="center" wrapText="1"/>
    </xf>
    <xf numFmtId="178" fontId="6" fillId="0" borderId="14" xfId="0" applyNumberFormat="1" applyFont="1" applyBorder="1" applyAlignment="1">
      <alignment horizontal="center" vertical="center" wrapText="1"/>
    </xf>
    <xf numFmtId="178" fontId="1" fillId="0" borderId="15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4" fontId="16" fillId="0" borderId="17" xfId="0" applyNumberFormat="1" applyFont="1" applyBorder="1" applyAlignment="1">
      <alignment vertical="center" wrapText="1"/>
    </xf>
    <xf numFmtId="179" fontId="9" fillId="0" borderId="17" xfId="0" applyNumberFormat="1" applyFont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0" borderId="12" xfId="0" applyFont="1" applyBorder="1" applyAlignment="1">
      <alignment vertical="center"/>
    </xf>
    <xf numFmtId="180" fontId="16" fillId="0" borderId="17" xfId="0" applyNumberFormat="1" applyFont="1" applyBorder="1" applyAlignment="1">
      <alignment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81" fontId="6" fillId="0" borderId="12" xfId="0" applyNumberFormat="1" applyFont="1" applyBorder="1" applyAlignment="1">
      <alignment horizontal="center" vertical="center" wrapText="1"/>
    </xf>
    <xf numFmtId="181" fontId="6" fillId="0" borderId="14" xfId="0" applyNumberFormat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177" fontId="23" fillId="0" borderId="7" xfId="0" applyNumberFormat="1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177" fontId="8" fillId="0" borderId="7" xfId="0" applyNumberFormat="1" applyFont="1" applyBorder="1" applyAlignment="1">
      <alignment horizontal="center" vertical="center" wrapText="1"/>
    </xf>
    <xf numFmtId="177" fontId="24" fillId="0" borderId="7" xfId="0" applyNumberFormat="1" applyFont="1" applyBorder="1" applyAlignment="1">
      <alignment horizontal="center" vertical="center" wrapText="1"/>
    </xf>
    <xf numFmtId="177" fontId="24" fillId="0" borderId="21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179" fontId="9" fillId="0" borderId="0" xfId="0" applyNumberFormat="1" applyFont="1" applyAlignment="1">
      <alignment vertical="center"/>
    </xf>
    <xf numFmtId="177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179" fontId="1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tabSelected="1" topLeftCell="A22" workbookViewId="0">
      <selection activeCell="L84" sqref="L84"/>
    </sheetView>
  </sheetViews>
  <sheetFormatPr defaultRowHeight="12"/>
  <cols>
    <col min="1" max="1" width="3.375" style="3" customWidth="1"/>
    <col min="2" max="2" width="11.5" style="3" customWidth="1"/>
    <col min="3" max="3" width="7.75" style="3" customWidth="1"/>
    <col min="4" max="4" width="7.625" style="3" customWidth="1"/>
    <col min="5" max="5" width="7.125" style="3" customWidth="1"/>
    <col min="6" max="6" width="7.5" style="3" customWidth="1"/>
    <col min="7" max="7" width="7.25" style="3" customWidth="1"/>
    <col min="8" max="8" width="7.125" style="3" customWidth="1"/>
    <col min="9" max="9" width="7.625" style="3" customWidth="1"/>
    <col min="10" max="10" width="7.625" style="115" customWidth="1"/>
    <col min="11" max="11" width="7.125" style="3" customWidth="1"/>
    <col min="12" max="12" width="12.25" style="3" customWidth="1"/>
    <col min="13" max="13" width="8.125" style="3" customWidth="1"/>
    <col min="14" max="14" width="6.875" style="3" customWidth="1"/>
    <col min="15" max="15" width="7" style="3" customWidth="1"/>
    <col min="16" max="16" width="7.25" style="3" customWidth="1"/>
    <col min="17" max="17" width="6.25" style="3" customWidth="1"/>
    <col min="18" max="18" width="6.125" style="3" customWidth="1"/>
    <col min="19" max="19" width="8.75" style="3" customWidth="1"/>
    <col min="20" max="21" width="6.375" style="3" customWidth="1"/>
    <col min="22" max="22" width="6.125" style="3" customWidth="1"/>
    <col min="23" max="256" width="9" style="3"/>
    <col min="257" max="257" width="3.375" style="3" customWidth="1"/>
    <col min="258" max="258" width="11.5" style="3" customWidth="1"/>
    <col min="259" max="259" width="7.75" style="3" customWidth="1"/>
    <col min="260" max="260" width="7.625" style="3" customWidth="1"/>
    <col min="261" max="261" width="7.125" style="3" customWidth="1"/>
    <col min="262" max="262" width="7.5" style="3" customWidth="1"/>
    <col min="263" max="263" width="7.25" style="3" customWidth="1"/>
    <col min="264" max="264" width="7.125" style="3" customWidth="1"/>
    <col min="265" max="266" width="7.625" style="3" customWidth="1"/>
    <col min="267" max="267" width="7.125" style="3" customWidth="1"/>
    <col min="268" max="268" width="12.25" style="3" customWidth="1"/>
    <col min="269" max="269" width="8.125" style="3" customWidth="1"/>
    <col min="270" max="270" width="6.875" style="3" customWidth="1"/>
    <col min="271" max="271" width="7" style="3" customWidth="1"/>
    <col min="272" max="272" width="7.25" style="3" customWidth="1"/>
    <col min="273" max="273" width="6.25" style="3" customWidth="1"/>
    <col min="274" max="274" width="6.125" style="3" customWidth="1"/>
    <col min="275" max="275" width="8.75" style="3" customWidth="1"/>
    <col min="276" max="277" width="6.375" style="3" customWidth="1"/>
    <col min="278" max="278" width="6.125" style="3" customWidth="1"/>
    <col min="279" max="512" width="9" style="3"/>
    <col min="513" max="513" width="3.375" style="3" customWidth="1"/>
    <col min="514" max="514" width="11.5" style="3" customWidth="1"/>
    <col min="515" max="515" width="7.75" style="3" customWidth="1"/>
    <col min="516" max="516" width="7.625" style="3" customWidth="1"/>
    <col min="517" max="517" width="7.125" style="3" customWidth="1"/>
    <col min="518" max="518" width="7.5" style="3" customWidth="1"/>
    <col min="519" max="519" width="7.25" style="3" customWidth="1"/>
    <col min="520" max="520" width="7.125" style="3" customWidth="1"/>
    <col min="521" max="522" width="7.625" style="3" customWidth="1"/>
    <col min="523" max="523" width="7.125" style="3" customWidth="1"/>
    <col min="524" max="524" width="12.25" style="3" customWidth="1"/>
    <col min="525" max="525" width="8.125" style="3" customWidth="1"/>
    <col min="526" max="526" width="6.875" style="3" customWidth="1"/>
    <col min="527" max="527" width="7" style="3" customWidth="1"/>
    <col min="528" max="528" width="7.25" style="3" customWidth="1"/>
    <col min="529" max="529" width="6.25" style="3" customWidth="1"/>
    <col min="530" max="530" width="6.125" style="3" customWidth="1"/>
    <col min="531" max="531" width="8.75" style="3" customWidth="1"/>
    <col min="532" max="533" width="6.375" style="3" customWidth="1"/>
    <col min="534" max="534" width="6.125" style="3" customWidth="1"/>
    <col min="535" max="768" width="9" style="3"/>
    <col min="769" max="769" width="3.375" style="3" customWidth="1"/>
    <col min="770" max="770" width="11.5" style="3" customWidth="1"/>
    <col min="771" max="771" width="7.75" style="3" customWidth="1"/>
    <col min="772" max="772" width="7.625" style="3" customWidth="1"/>
    <col min="773" max="773" width="7.125" style="3" customWidth="1"/>
    <col min="774" max="774" width="7.5" style="3" customWidth="1"/>
    <col min="775" max="775" width="7.25" style="3" customWidth="1"/>
    <col min="776" max="776" width="7.125" style="3" customWidth="1"/>
    <col min="777" max="778" width="7.625" style="3" customWidth="1"/>
    <col min="779" max="779" width="7.125" style="3" customWidth="1"/>
    <col min="780" max="780" width="12.25" style="3" customWidth="1"/>
    <col min="781" max="781" width="8.125" style="3" customWidth="1"/>
    <col min="782" max="782" width="6.875" style="3" customWidth="1"/>
    <col min="783" max="783" width="7" style="3" customWidth="1"/>
    <col min="784" max="784" width="7.25" style="3" customWidth="1"/>
    <col min="785" max="785" width="6.25" style="3" customWidth="1"/>
    <col min="786" max="786" width="6.125" style="3" customWidth="1"/>
    <col min="787" max="787" width="8.75" style="3" customWidth="1"/>
    <col min="788" max="789" width="6.375" style="3" customWidth="1"/>
    <col min="790" max="790" width="6.125" style="3" customWidth="1"/>
    <col min="791" max="1024" width="9" style="3"/>
    <col min="1025" max="1025" width="3.375" style="3" customWidth="1"/>
    <col min="1026" max="1026" width="11.5" style="3" customWidth="1"/>
    <col min="1027" max="1027" width="7.75" style="3" customWidth="1"/>
    <col min="1028" max="1028" width="7.625" style="3" customWidth="1"/>
    <col min="1029" max="1029" width="7.125" style="3" customWidth="1"/>
    <col min="1030" max="1030" width="7.5" style="3" customWidth="1"/>
    <col min="1031" max="1031" width="7.25" style="3" customWidth="1"/>
    <col min="1032" max="1032" width="7.125" style="3" customWidth="1"/>
    <col min="1033" max="1034" width="7.625" style="3" customWidth="1"/>
    <col min="1035" max="1035" width="7.125" style="3" customWidth="1"/>
    <col min="1036" max="1036" width="12.25" style="3" customWidth="1"/>
    <col min="1037" max="1037" width="8.125" style="3" customWidth="1"/>
    <col min="1038" max="1038" width="6.875" style="3" customWidth="1"/>
    <col min="1039" max="1039" width="7" style="3" customWidth="1"/>
    <col min="1040" max="1040" width="7.25" style="3" customWidth="1"/>
    <col min="1041" max="1041" width="6.25" style="3" customWidth="1"/>
    <col min="1042" max="1042" width="6.125" style="3" customWidth="1"/>
    <col min="1043" max="1043" width="8.75" style="3" customWidth="1"/>
    <col min="1044" max="1045" width="6.375" style="3" customWidth="1"/>
    <col min="1046" max="1046" width="6.125" style="3" customWidth="1"/>
    <col min="1047" max="1280" width="9" style="3"/>
    <col min="1281" max="1281" width="3.375" style="3" customWidth="1"/>
    <col min="1282" max="1282" width="11.5" style="3" customWidth="1"/>
    <col min="1283" max="1283" width="7.75" style="3" customWidth="1"/>
    <col min="1284" max="1284" width="7.625" style="3" customWidth="1"/>
    <col min="1285" max="1285" width="7.125" style="3" customWidth="1"/>
    <col min="1286" max="1286" width="7.5" style="3" customWidth="1"/>
    <col min="1287" max="1287" width="7.25" style="3" customWidth="1"/>
    <col min="1288" max="1288" width="7.125" style="3" customWidth="1"/>
    <col min="1289" max="1290" width="7.625" style="3" customWidth="1"/>
    <col min="1291" max="1291" width="7.125" style="3" customWidth="1"/>
    <col min="1292" max="1292" width="12.25" style="3" customWidth="1"/>
    <col min="1293" max="1293" width="8.125" style="3" customWidth="1"/>
    <col min="1294" max="1294" width="6.875" style="3" customWidth="1"/>
    <col min="1295" max="1295" width="7" style="3" customWidth="1"/>
    <col min="1296" max="1296" width="7.25" style="3" customWidth="1"/>
    <col min="1297" max="1297" width="6.25" style="3" customWidth="1"/>
    <col min="1298" max="1298" width="6.125" style="3" customWidth="1"/>
    <col min="1299" max="1299" width="8.75" style="3" customWidth="1"/>
    <col min="1300" max="1301" width="6.375" style="3" customWidth="1"/>
    <col min="1302" max="1302" width="6.125" style="3" customWidth="1"/>
    <col min="1303" max="1536" width="9" style="3"/>
    <col min="1537" max="1537" width="3.375" style="3" customWidth="1"/>
    <col min="1538" max="1538" width="11.5" style="3" customWidth="1"/>
    <col min="1539" max="1539" width="7.75" style="3" customWidth="1"/>
    <col min="1540" max="1540" width="7.625" style="3" customWidth="1"/>
    <col min="1541" max="1541" width="7.125" style="3" customWidth="1"/>
    <col min="1542" max="1542" width="7.5" style="3" customWidth="1"/>
    <col min="1543" max="1543" width="7.25" style="3" customWidth="1"/>
    <col min="1544" max="1544" width="7.125" style="3" customWidth="1"/>
    <col min="1545" max="1546" width="7.625" style="3" customWidth="1"/>
    <col min="1547" max="1547" width="7.125" style="3" customWidth="1"/>
    <col min="1548" max="1548" width="12.25" style="3" customWidth="1"/>
    <col min="1549" max="1549" width="8.125" style="3" customWidth="1"/>
    <col min="1550" max="1550" width="6.875" style="3" customWidth="1"/>
    <col min="1551" max="1551" width="7" style="3" customWidth="1"/>
    <col min="1552" max="1552" width="7.25" style="3" customWidth="1"/>
    <col min="1553" max="1553" width="6.25" style="3" customWidth="1"/>
    <col min="1554" max="1554" width="6.125" style="3" customWidth="1"/>
    <col min="1555" max="1555" width="8.75" style="3" customWidth="1"/>
    <col min="1556" max="1557" width="6.375" style="3" customWidth="1"/>
    <col min="1558" max="1558" width="6.125" style="3" customWidth="1"/>
    <col min="1559" max="1792" width="9" style="3"/>
    <col min="1793" max="1793" width="3.375" style="3" customWidth="1"/>
    <col min="1794" max="1794" width="11.5" style="3" customWidth="1"/>
    <col min="1795" max="1795" width="7.75" style="3" customWidth="1"/>
    <col min="1796" max="1796" width="7.625" style="3" customWidth="1"/>
    <col min="1797" max="1797" width="7.125" style="3" customWidth="1"/>
    <col min="1798" max="1798" width="7.5" style="3" customWidth="1"/>
    <col min="1799" max="1799" width="7.25" style="3" customWidth="1"/>
    <col min="1800" max="1800" width="7.125" style="3" customWidth="1"/>
    <col min="1801" max="1802" width="7.625" style="3" customWidth="1"/>
    <col min="1803" max="1803" width="7.125" style="3" customWidth="1"/>
    <col min="1804" max="1804" width="12.25" style="3" customWidth="1"/>
    <col min="1805" max="1805" width="8.125" style="3" customWidth="1"/>
    <col min="1806" max="1806" width="6.875" style="3" customWidth="1"/>
    <col min="1807" max="1807" width="7" style="3" customWidth="1"/>
    <col min="1808" max="1808" width="7.25" style="3" customWidth="1"/>
    <col min="1809" max="1809" width="6.25" style="3" customWidth="1"/>
    <col min="1810" max="1810" width="6.125" style="3" customWidth="1"/>
    <col min="1811" max="1811" width="8.75" style="3" customWidth="1"/>
    <col min="1812" max="1813" width="6.375" style="3" customWidth="1"/>
    <col min="1814" max="1814" width="6.125" style="3" customWidth="1"/>
    <col min="1815" max="2048" width="9" style="3"/>
    <col min="2049" max="2049" width="3.375" style="3" customWidth="1"/>
    <col min="2050" max="2050" width="11.5" style="3" customWidth="1"/>
    <col min="2051" max="2051" width="7.75" style="3" customWidth="1"/>
    <col min="2052" max="2052" width="7.625" style="3" customWidth="1"/>
    <col min="2053" max="2053" width="7.125" style="3" customWidth="1"/>
    <col min="2054" max="2054" width="7.5" style="3" customWidth="1"/>
    <col min="2055" max="2055" width="7.25" style="3" customWidth="1"/>
    <col min="2056" max="2056" width="7.125" style="3" customWidth="1"/>
    <col min="2057" max="2058" width="7.625" style="3" customWidth="1"/>
    <col min="2059" max="2059" width="7.125" style="3" customWidth="1"/>
    <col min="2060" max="2060" width="12.25" style="3" customWidth="1"/>
    <col min="2061" max="2061" width="8.125" style="3" customWidth="1"/>
    <col min="2062" max="2062" width="6.875" style="3" customWidth="1"/>
    <col min="2063" max="2063" width="7" style="3" customWidth="1"/>
    <col min="2064" max="2064" width="7.25" style="3" customWidth="1"/>
    <col min="2065" max="2065" width="6.25" style="3" customWidth="1"/>
    <col min="2066" max="2066" width="6.125" style="3" customWidth="1"/>
    <col min="2067" max="2067" width="8.75" style="3" customWidth="1"/>
    <col min="2068" max="2069" width="6.375" style="3" customWidth="1"/>
    <col min="2070" max="2070" width="6.125" style="3" customWidth="1"/>
    <col min="2071" max="2304" width="9" style="3"/>
    <col min="2305" max="2305" width="3.375" style="3" customWidth="1"/>
    <col min="2306" max="2306" width="11.5" style="3" customWidth="1"/>
    <col min="2307" max="2307" width="7.75" style="3" customWidth="1"/>
    <col min="2308" max="2308" width="7.625" style="3" customWidth="1"/>
    <col min="2309" max="2309" width="7.125" style="3" customWidth="1"/>
    <col min="2310" max="2310" width="7.5" style="3" customWidth="1"/>
    <col min="2311" max="2311" width="7.25" style="3" customWidth="1"/>
    <col min="2312" max="2312" width="7.125" style="3" customWidth="1"/>
    <col min="2313" max="2314" width="7.625" style="3" customWidth="1"/>
    <col min="2315" max="2315" width="7.125" style="3" customWidth="1"/>
    <col min="2316" max="2316" width="12.25" style="3" customWidth="1"/>
    <col min="2317" max="2317" width="8.125" style="3" customWidth="1"/>
    <col min="2318" max="2318" width="6.875" style="3" customWidth="1"/>
    <col min="2319" max="2319" width="7" style="3" customWidth="1"/>
    <col min="2320" max="2320" width="7.25" style="3" customWidth="1"/>
    <col min="2321" max="2321" width="6.25" style="3" customWidth="1"/>
    <col min="2322" max="2322" width="6.125" style="3" customWidth="1"/>
    <col min="2323" max="2323" width="8.75" style="3" customWidth="1"/>
    <col min="2324" max="2325" width="6.375" style="3" customWidth="1"/>
    <col min="2326" max="2326" width="6.125" style="3" customWidth="1"/>
    <col min="2327" max="2560" width="9" style="3"/>
    <col min="2561" max="2561" width="3.375" style="3" customWidth="1"/>
    <col min="2562" max="2562" width="11.5" style="3" customWidth="1"/>
    <col min="2563" max="2563" width="7.75" style="3" customWidth="1"/>
    <col min="2564" max="2564" width="7.625" style="3" customWidth="1"/>
    <col min="2565" max="2565" width="7.125" style="3" customWidth="1"/>
    <col min="2566" max="2566" width="7.5" style="3" customWidth="1"/>
    <col min="2567" max="2567" width="7.25" style="3" customWidth="1"/>
    <col min="2568" max="2568" width="7.125" style="3" customWidth="1"/>
    <col min="2569" max="2570" width="7.625" style="3" customWidth="1"/>
    <col min="2571" max="2571" width="7.125" style="3" customWidth="1"/>
    <col min="2572" max="2572" width="12.25" style="3" customWidth="1"/>
    <col min="2573" max="2573" width="8.125" style="3" customWidth="1"/>
    <col min="2574" max="2574" width="6.875" style="3" customWidth="1"/>
    <col min="2575" max="2575" width="7" style="3" customWidth="1"/>
    <col min="2576" max="2576" width="7.25" style="3" customWidth="1"/>
    <col min="2577" max="2577" width="6.25" style="3" customWidth="1"/>
    <col min="2578" max="2578" width="6.125" style="3" customWidth="1"/>
    <col min="2579" max="2579" width="8.75" style="3" customWidth="1"/>
    <col min="2580" max="2581" width="6.375" style="3" customWidth="1"/>
    <col min="2582" max="2582" width="6.125" style="3" customWidth="1"/>
    <col min="2583" max="2816" width="9" style="3"/>
    <col min="2817" max="2817" width="3.375" style="3" customWidth="1"/>
    <col min="2818" max="2818" width="11.5" style="3" customWidth="1"/>
    <col min="2819" max="2819" width="7.75" style="3" customWidth="1"/>
    <col min="2820" max="2820" width="7.625" style="3" customWidth="1"/>
    <col min="2821" max="2821" width="7.125" style="3" customWidth="1"/>
    <col min="2822" max="2822" width="7.5" style="3" customWidth="1"/>
    <col min="2823" max="2823" width="7.25" style="3" customWidth="1"/>
    <col min="2824" max="2824" width="7.125" style="3" customWidth="1"/>
    <col min="2825" max="2826" width="7.625" style="3" customWidth="1"/>
    <col min="2827" max="2827" width="7.125" style="3" customWidth="1"/>
    <col min="2828" max="2828" width="12.25" style="3" customWidth="1"/>
    <col min="2829" max="2829" width="8.125" style="3" customWidth="1"/>
    <col min="2830" max="2830" width="6.875" style="3" customWidth="1"/>
    <col min="2831" max="2831" width="7" style="3" customWidth="1"/>
    <col min="2832" max="2832" width="7.25" style="3" customWidth="1"/>
    <col min="2833" max="2833" width="6.25" style="3" customWidth="1"/>
    <col min="2834" max="2834" width="6.125" style="3" customWidth="1"/>
    <col min="2835" max="2835" width="8.75" style="3" customWidth="1"/>
    <col min="2836" max="2837" width="6.375" style="3" customWidth="1"/>
    <col min="2838" max="2838" width="6.125" style="3" customWidth="1"/>
    <col min="2839" max="3072" width="9" style="3"/>
    <col min="3073" max="3073" width="3.375" style="3" customWidth="1"/>
    <col min="3074" max="3074" width="11.5" style="3" customWidth="1"/>
    <col min="3075" max="3075" width="7.75" style="3" customWidth="1"/>
    <col min="3076" max="3076" width="7.625" style="3" customWidth="1"/>
    <col min="3077" max="3077" width="7.125" style="3" customWidth="1"/>
    <col min="3078" max="3078" width="7.5" style="3" customWidth="1"/>
    <col min="3079" max="3079" width="7.25" style="3" customWidth="1"/>
    <col min="3080" max="3080" width="7.125" style="3" customWidth="1"/>
    <col min="3081" max="3082" width="7.625" style="3" customWidth="1"/>
    <col min="3083" max="3083" width="7.125" style="3" customWidth="1"/>
    <col min="3084" max="3084" width="12.25" style="3" customWidth="1"/>
    <col min="3085" max="3085" width="8.125" style="3" customWidth="1"/>
    <col min="3086" max="3086" width="6.875" style="3" customWidth="1"/>
    <col min="3087" max="3087" width="7" style="3" customWidth="1"/>
    <col min="3088" max="3088" width="7.25" style="3" customWidth="1"/>
    <col min="3089" max="3089" width="6.25" style="3" customWidth="1"/>
    <col min="3090" max="3090" width="6.125" style="3" customWidth="1"/>
    <col min="3091" max="3091" width="8.75" style="3" customWidth="1"/>
    <col min="3092" max="3093" width="6.375" style="3" customWidth="1"/>
    <col min="3094" max="3094" width="6.125" style="3" customWidth="1"/>
    <col min="3095" max="3328" width="9" style="3"/>
    <col min="3329" max="3329" width="3.375" style="3" customWidth="1"/>
    <col min="3330" max="3330" width="11.5" style="3" customWidth="1"/>
    <col min="3331" max="3331" width="7.75" style="3" customWidth="1"/>
    <col min="3332" max="3332" width="7.625" style="3" customWidth="1"/>
    <col min="3333" max="3333" width="7.125" style="3" customWidth="1"/>
    <col min="3334" max="3334" width="7.5" style="3" customWidth="1"/>
    <col min="3335" max="3335" width="7.25" style="3" customWidth="1"/>
    <col min="3336" max="3336" width="7.125" style="3" customWidth="1"/>
    <col min="3337" max="3338" width="7.625" style="3" customWidth="1"/>
    <col min="3339" max="3339" width="7.125" style="3" customWidth="1"/>
    <col min="3340" max="3340" width="12.25" style="3" customWidth="1"/>
    <col min="3341" max="3341" width="8.125" style="3" customWidth="1"/>
    <col min="3342" max="3342" width="6.875" style="3" customWidth="1"/>
    <col min="3343" max="3343" width="7" style="3" customWidth="1"/>
    <col min="3344" max="3344" width="7.25" style="3" customWidth="1"/>
    <col min="3345" max="3345" width="6.25" style="3" customWidth="1"/>
    <col min="3346" max="3346" width="6.125" style="3" customWidth="1"/>
    <col min="3347" max="3347" width="8.75" style="3" customWidth="1"/>
    <col min="3348" max="3349" width="6.375" style="3" customWidth="1"/>
    <col min="3350" max="3350" width="6.125" style="3" customWidth="1"/>
    <col min="3351" max="3584" width="9" style="3"/>
    <col min="3585" max="3585" width="3.375" style="3" customWidth="1"/>
    <col min="3586" max="3586" width="11.5" style="3" customWidth="1"/>
    <col min="3587" max="3587" width="7.75" style="3" customWidth="1"/>
    <col min="3588" max="3588" width="7.625" style="3" customWidth="1"/>
    <col min="3589" max="3589" width="7.125" style="3" customWidth="1"/>
    <col min="3590" max="3590" width="7.5" style="3" customWidth="1"/>
    <col min="3591" max="3591" width="7.25" style="3" customWidth="1"/>
    <col min="3592" max="3592" width="7.125" style="3" customWidth="1"/>
    <col min="3593" max="3594" width="7.625" style="3" customWidth="1"/>
    <col min="3595" max="3595" width="7.125" style="3" customWidth="1"/>
    <col min="3596" max="3596" width="12.25" style="3" customWidth="1"/>
    <col min="3597" max="3597" width="8.125" style="3" customWidth="1"/>
    <col min="3598" max="3598" width="6.875" style="3" customWidth="1"/>
    <col min="3599" max="3599" width="7" style="3" customWidth="1"/>
    <col min="3600" max="3600" width="7.25" style="3" customWidth="1"/>
    <col min="3601" max="3601" width="6.25" style="3" customWidth="1"/>
    <col min="3602" max="3602" width="6.125" style="3" customWidth="1"/>
    <col min="3603" max="3603" width="8.75" style="3" customWidth="1"/>
    <col min="3604" max="3605" width="6.375" style="3" customWidth="1"/>
    <col min="3606" max="3606" width="6.125" style="3" customWidth="1"/>
    <col min="3607" max="3840" width="9" style="3"/>
    <col min="3841" max="3841" width="3.375" style="3" customWidth="1"/>
    <col min="3842" max="3842" width="11.5" style="3" customWidth="1"/>
    <col min="3843" max="3843" width="7.75" style="3" customWidth="1"/>
    <col min="3844" max="3844" width="7.625" style="3" customWidth="1"/>
    <col min="3845" max="3845" width="7.125" style="3" customWidth="1"/>
    <col min="3846" max="3846" width="7.5" style="3" customWidth="1"/>
    <col min="3847" max="3847" width="7.25" style="3" customWidth="1"/>
    <col min="3848" max="3848" width="7.125" style="3" customWidth="1"/>
    <col min="3849" max="3850" width="7.625" style="3" customWidth="1"/>
    <col min="3851" max="3851" width="7.125" style="3" customWidth="1"/>
    <col min="3852" max="3852" width="12.25" style="3" customWidth="1"/>
    <col min="3853" max="3853" width="8.125" style="3" customWidth="1"/>
    <col min="3854" max="3854" width="6.875" style="3" customWidth="1"/>
    <col min="3855" max="3855" width="7" style="3" customWidth="1"/>
    <col min="3856" max="3856" width="7.25" style="3" customWidth="1"/>
    <col min="3857" max="3857" width="6.25" style="3" customWidth="1"/>
    <col min="3858" max="3858" width="6.125" style="3" customWidth="1"/>
    <col min="3859" max="3859" width="8.75" style="3" customWidth="1"/>
    <col min="3860" max="3861" width="6.375" style="3" customWidth="1"/>
    <col min="3862" max="3862" width="6.125" style="3" customWidth="1"/>
    <col min="3863" max="4096" width="9" style="3"/>
    <col min="4097" max="4097" width="3.375" style="3" customWidth="1"/>
    <col min="4098" max="4098" width="11.5" style="3" customWidth="1"/>
    <col min="4099" max="4099" width="7.75" style="3" customWidth="1"/>
    <col min="4100" max="4100" width="7.625" style="3" customWidth="1"/>
    <col min="4101" max="4101" width="7.125" style="3" customWidth="1"/>
    <col min="4102" max="4102" width="7.5" style="3" customWidth="1"/>
    <col min="4103" max="4103" width="7.25" style="3" customWidth="1"/>
    <col min="4104" max="4104" width="7.125" style="3" customWidth="1"/>
    <col min="4105" max="4106" width="7.625" style="3" customWidth="1"/>
    <col min="4107" max="4107" width="7.125" style="3" customWidth="1"/>
    <col min="4108" max="4108" width="12.25" style="3" customWidth="1"/>
    <col min="4109" max="4109" width="8.125" style="3" customWidth="1"/>
    <col min="4110" max="4110" width="6.875" style="3" customWidth="1"/>
    <col min="4111" max="4111" width="7" style="3" customWidth="1"/>
    <col min="4112" max="4112" width="7.25" style="3" customWidth="1"/>
    <col min="4113" max="4113" width="6.25" style="3" customWidth="1"/>
    <col min="4114" max="4114" width="6.125" style="3" customWidth="1"/>
    <col min="4115" max="4115" width="8.75" style="3" customWidth="1"/>
    <col min="4116" max="4117" width="6.375" style="3" customWidth="1"/>
    <col min="4118" max="4118" width="6.125" style="3" customWidth="1"/>
    <col min="4119" max="4352" width="9" style="3"/>
    <col min="4353" max="4353" width="3.375" style="3" customWidth="1"/>
    <col min="4354" max="4354" width="11.5" style="3" customWidth="1"/>
    <col min="4355" max="4355" width="7.75" style="3" customWidth="1"/>
    <col min="4356" max="4356" width="7.625" style="3" customWidth="1"/>
    <col min="4357" max="4357" width="7.125" style="3" customWidth="1"/>
    <col min="4358" max="4358" width="7.5" style="3" customWidth="1"/>
    <col min="4359" max="4359" width="7.25" style="3" customWidth="1"/>
    <col min="4360" max="4360" width="7.125" style="3" customWidth="1"/>
    <col min="4361" max="4362" width="7.625" style="3" customWidth="1"/>
    <col min="4363" max="4363" width="7.125" style="3" customWidth="1"/>
    <col min="4364" max="4364" width="12.25" style="3" customWidth="1"/>
    <col min="4365" max="4365" width="8.125" style="3" customWidth="1"/>
    <col min="4366" max="4366" width="6.875" style="3" customWidth="1"/>
    <col min="4367" max="4367" width="7" style="3" customWidth="1"/>
    <col min="4368" max="4368" width="7.25" style="3" customWidth="1"/>
    <col min="4369" max="4369" width="6.25" style="3" customWidth="1"/>
    <col min="4370" max="4370" width="6.125" style="3" customWidth="1"/>
    <col min="4371" max="4371" width="8.75" style="3" customWidth="1"/>
    <col min="4372" max="4373" width="6.375" style="3" customWidth="1"/>
    <col min="4374" max="4374" width="6.125" style="3" customWidth="1"/>
    <col min="4375" max="4608" width="9" style="3"/>
    <col min="4609" max="4609" width="3.375" style="3" customWidth="1"/>
    <col min="4610" max="4610" width="11.5" style="3" customWidth="1"/>
    <col min="4611" max="4611" width="7.75" style="3" customWidth="1"/>
    <col min="4612" max="4612" width="7.625" style="3" customWidth="1"/>
    <col min="4613" max="4613" width="7.125" style="3" customWidth="1"/>
    <col min="4614" max="4614" width="7.5" style="3" customWidth="1"/>
    <col min="4615" max="4615" width="7.25" style="3" customWidth="1"/>
    <col min="4616" max="4616" width="7.125" style="3" customWidth="1"/>
    <col min="4617" max="4618" width="7.625" style="3" customWidth="1"/>
    <col min="4619" max="4619" width="7.125" style="3" customWidth="1"/>
    <col min="4620" max="4620" width="12.25" style="3" customWidth="1"/>
    <col min="4621" max="4621" width="8.125" style="3" customWidth="1"/>
    <col min="4622" max="4622" width="6.875" style="3" customWidth="1"/>
    <col min="4623" max="4623" width="7" style="3" customWidth="1"/>
    <col min="4624" max="4624" width="7.25" style="3" customWidth="1"/>
    <col min="4625" max="4625" width="6.25" style="3" customWidth="1"/>
    <col min="4626" max="4626" width="6.125" style="3" customWidth="1"/>
    <col min="4627" max="4627" width="8.75" style="3" customWidth="1"/>
    <col min="4628" max="4629" width="6.375" style="3" customWidth="1"/>
    <col min="4630" max="4630" width="6.125" style="3" customWidth="1"/>
    <col min="4631" max="4864" width="9" style="3"/>
    <col min="4865" max="4865" width="3.375" style="3" customWidth="1"/>
    <col min="4866" max="4866" width="11.5" style="3" customWidth="1"/>
    <col min="4867" max="4867" width="7.75" style="3" customWidth="1"/>
    <col min="4868" max="4868" width="7.625" style="3" customWidth="1"/>
    <col min="4869" max="4869" width="7.125" style="3" customWidth="1"/>
    <col min="4870" max="4870" width="7.5" style="3" customWidth="1"/>
    <col min="4871" max="4871" width="7.25" style="3" customWidth="1"/>
    <col min="4872" max="4872" width="7.125" style="3" customWidth="1"/>
    <col min="4873" max="4874" width="7.625" style="3" customWidth="1"/>
    <col min="4875" max="4875" width="7.125" style="3" customWidth="1"/>
    <col min="4876" max="4876" width="12.25" style="3" customWidth="1"/>
    <col min="4877" max="4877" width="8.125" style="3" customWidth="1"/>
    <col min="4878" max="4878" width="6.875" style="3" customWidth="1"/>
    <col min="4879" max="4879" width="7" style="3" customWidth="1"/>
    <col min="4880" max="4880" width="7.25" style="3" customWidth="1"/>
    <col min="4881" max="4881" width="6.25" style="3" customWidth="1"/>
    <col min="4882" max="4882" width="6.125" style="3" customWidth="1"/>
    <col min="4883" max="4883" width="8.75" style="3" customWidth="1"/>
    <col min="4884" max="4885" width="6.375" style="3" customWidth="1"/>
    <col min="4886" max="4886" width="6.125" style="3" customWidth="1"/>
    <col min="4887" max="5120" width="9" style="3"/>
    <col min="5121" max="5121" width="3.375" style="3" customWidth="1"/>
    <col min="5122" max="5122" width="11.5" style="3" customWidth="1"/>
    <col min="5123" max="5123" width="7.75" style="3" customWidth="1"/>
    <col min="5124" max="5124" width="7.625" style="3" customWidth="1"/>
    <col min="5125" max="5125" width="7.125" style="3" customWidth="1"/>
    <col min="5126" max="5126" width="7.5" style="3" customWidth="1"/>
    <col min="5127" max="5127" width="7.25" style="3" customWidth="1"/>
    <col min="5128" max="5128" width="7.125" style="3" customWidth="1"/>
    <col min="5129" max="5130" width="7.625" style="3" customWidth="1"/>
    <col min="5131" max="5131" width="7.125" style="3" customWidth="1"/>
    <col min="5132" max="5132" width="12.25" style="3" customWidth="1"/>
    <col min="5133" max="5133" width="8.125" style="3" customWidth="1"/>
    <col min="5134" max="5134" width="6.875" style="3" customWidth="1"/>
    <col min="5135" max="5135" width="7" style="3" customWidth="1"/>
    <col min="5136" max="5136" width="7.25" style="3" customWidth="1"/>
    <col min="5137" max="5137" width="6.25" style="3" customWidth="1"/>
    <col min="5138" max="5138" width="6.125" style="3" customWidth="1"/>
    <col min="5139" max="5139" width="8.75" style="3" customWidth="1"/>
    <col min="5140" max="5141" width="6.375" style="3" customWidth="1"/>
    <col min="5142" max="5142" width="6.125" style="3" customWidth="1"/>
    <col min="5143" max="5376" width="9" style="3"/>
    <col min="5377" max="5377" width="3.375" style="3" customWidth="1"/>
    <col min="5378" max="5378" width="11.5" style="3" customWidth="1"/>
    <col min="5379" max="5379" width="7.75" style="3" customWidth="1"/>
    <col min="5380" max="5380" width="7.625" style="3" customWidth="1"/>
    <col min="5381" max="5381" width="7.125" style="3" customWidth="1"/>
    <col min="5382" max="5382" width="7.5" style="3" customWidth="1"/>
    <col min="5383" max="5383" width="7.25" style="3" customWidth="1"/>
    <col min="5384" max="5384" width="7.125" style="3" customWidth="1"/>
    <col min="5385" max="5386" width="7.625" style="3" customWidth="1"/>
    <col min="5387" max="5387" width="7.125" style="3" customWidth="1"/>
    <col min="5388" max="5388" width="12.25" style="3" customWidth="1"/>
    <col min="5389" max="5389" width="8.125" style="3" customWidth="1"/>
    <col min="5390" max="5390" width="6.875" style="3" customWidth="1"/>
    <col min="5391" max="5391" width="7" style="3" customWidth="1"/>
    <col min="5392" max="5392" width="7.25" style="3" customWidth="1"/>
    <col min="5393" max="5393" width="6.25" style="3" customWidth="1"/>
    <col min="5394" max="5394" width="6.125" style="3" customWidth="1"/>
    <col min="5395" max="5395" width="8.75" style="3" customWidth="1"/>
    <col min="5396" max="5397" width="6.375" style="3" customWidth="1"/>
    <col min="5398" max="5398" width="6.125" style="3" customWidth="1"/>
    <col min="5399" max="5632" width="9" style="3"/>
    <col min="5633" max="5633" width="3.375" style="3" customWidth="1"/>
    <col min="5634" max="5634" width="11.5" style="3" customWidth="1"/>
    <col min="5635" max="5635" width="7.75" style="3" customWidth="1"/>
    <col min="5636" max="5636" width="7.625" style="3" customWidth="1"/>
    <col min="5637" max="5637" width="7.125" style="3" customWidth="1"/>
    <col min="5638" max="5638" width="7.5" style="3" customWidth="1"/>
    <col min="5639" max="5639" width="7.25" style="3" customWidth="1"/>
    <col min="5640" max="5640" width="7.125" style="3" customWidth="1"/>
    <col min="5641" max="5642" width="7.625" style="3" customWidth="1"/>
    <col min="5643" max="5643" width="7.125" style="3" customWidth="1"/>
    <col min="5644" max="5644" width="12.25" style="3" customWidth="1"/>
    <col min="5645" max="5645" width="8.125" style="3" customWidth="1"/>
    <col min="5646" max="5646" width="6.875" style="3" customWidth="1"/>
    <col min="5647" max="5647" width="7" style="3" customWidth="1"/>
    <col min="5648" max="5648" width="7.25" style="3" customWidth="1"/>
    <col min="5649" max="5649" width="6.25" style="3" customWidth="1"/>
    <col min="5650" max="5650" width="6.125" style="3" customWidth="1"/>
    <col min="5651" max="5651" width="8.75" style="3" customWidth="1"/>
    <col min="5652" max="5653" width="6.375" style="3" customWidth="1"/>
    <col min="5654" max="5654" width="6.125" style="3" customWidth="1"/>
    <col min="5655" max="5888" width="9" style="3"/>
    <col min="5889" max="5889" width="3.375" style="3" customWidth="1"/>
    <col min="5890" max="5890" width="11.5" style="3" customWidth="1"/>
    <col min="5891" max="5891" width="7.75" style="3" customWidth="1"/>
    <col min="5892" max="5892" width="7.625" style="3" customWidth="1"/>
    <col min="5893" max="5893" width="7.125" style="3" customWidth="1"/>
    <col min="5894" max="5894" width="7.5" style="3" customWidth="1"/>
    <col min="5895" max="5895" width="7.25" style="3" customWidth="1"/>
    <col min="5896" max="5896" width="7.125" style="3" customWidth="1"/>
    <col min="5897" max="5898" width="7.625" style="3" customWidth="1"/>
    <col min="5899" max="5899" width="7.125" style="3" customWidth="1"/>
    <col min="5900" max="5900" width="12.25" style="3" customWidth="1"/>
    <col min="5901" max="5901" width="8.125" style="3" customWidth="1"/>
    <col min="5902" max="5902" width="6.875" style="3" customWidth="1"/>
    <col min="5903" max="5903" width="7" style="3" customWidth="1"/>
    <col min="5904" max="5904" width="7.25" style="3" customWidth="1"/>
    <col min="5905" max="5905" width="6.25" style="3" customWidth="1"/>
    <col min="5906" max="5906" width="6.125" style="3" customWidth="1"/>
    <col min="5907" max="5907" width="8.75" style="3" customWidth="1"/>
    <col min="5908" max="5909" width="6.375" style="3" customWidth="1"/>
    <col min="5910" max="5910" width="6.125" style="3" customWidth="1"/>
    <col min="5911" max="6144" width="9" style="3"/>
    <col min="6145" max="6145" width="3.375" style="3" customWidth="1"/>
    <col min="6146" max="6146" width="11.5" style="3" customWidth="1"/>
    <col min="6147" max="6147" width="7.75" style="3" customWidth="1"/>
    <col min="6148" max="6148" width="7.625" style="3" customWidth="1"/>
    <col min="6149" max="6149" width="7.125" style="3" customWidth="1"/>
    <col min="6150" max="6150" width="7.5" style="3" customWidth="1"/>
    <col min="6151" max="6151" width="7.25" style="3" customWidth="1"/>
    <col min="6152" max="6152" width="7.125" style="3" customWidth="1"/>
    <col min="6153" max="6154" width="7.625" style="3" customWidth="1"/>
    <col min="6155" max="6155" width="7.125" style="3" customWidth="1"/>
    <col min="6156" max="6156" width="12.25" style="3" customWidth="1"/>
    <col min="6157" max="6157" width="8.125" style="3" customWidth="1"/>
    <col min="6158" max="6158" width="6.875" style="3" customWidth="1"/>
    <col min="6159" max="6159" width="7" style="3" customWidth="1"/>
    <col min="6160" max="6160" width="7.25" style="3" customWidth="1"/>
    <col min="6161" max="6161" width="6.25" style="3" customWidth="1"/>
    <col min="6162" max="6162" width="6.125" style="3" customWidth="1"/>
    <col min="6163" max="6163" width="8.75" style="3" customWidth="1"/>
    <col min="6164" max="6165" width="6.375" style="3" customWidth="1"/>
    <col min="6166" max="6166" width="6.125" style="3" customWidth="1"/>
    <col min="6167" max="6400" width="9" style="3"/>
    <col min="6401" max="6401" width="3.375" style="3" customWidth="1"/>
    <col min="6402" max="6402" width="11.5" style="3" customWidth="1"/>
    <col min="6403" max="6403" width="7.75" style="3" customWidth="1"/>
    <col min="6404" max="6404" width="7.625" style="3" customWidth="1"/>
    <col min="6405" max="6405" width="7.125" style="3" customWidth="1"/>
    <col min="6406" max="6406" width="7.5" style="3" customWidth="1"/>
    <col min="6407" max="6407" width="7.25" style="3" customWidth="1"/>
    <col min="6408" max="6408" width="7.125" style="3" customWidth="1"/>
    <col min="6409" max="6410" width="7.625" style="3" customWidth="1"/>
    <col min="6411" max="6411" width="7.125" style="3" customWidth="1"/>
    <col min="6412" max="6412" width="12.25" style="3" customWidth="1"/>
    <col min="6413" max="6413" width="8.125" style="3" customWidth="1"/>
    <col min="6414" max="6414" width="6.875" style="3" customWidth="1"/>
    <col min="6415" max="6415" width="7" style="3" customWidth="1"/>
    <col min="6416" max="6416" width="7.25" style="3" customWidth="1"/>
    <col min="6417" max="6417" width="6.25" style="3" customWidth="1"/>
    <col min="6418" max="6418" width="6.125" style="3" customWidth="1"/>
    <col min="6419" max="6419" width="8.75" style="3" customWidth="1"/>
    <col min="6420" max="6421" width="6.375" style="3" customWidth="1"/>
    <col min="6422" max="6422" width="6.125" style="3" customWidth="1"/>
    <col min="6423" max="6656" width="9" style="3"/>
    <col min="6657" max="6657" width="3.375" style="3" customWidth="1"/>
    <col min="6658" max="6658" width="11.5" style="3" customWidth="1"/>
    <col min="6659" max="6659" width="7.75" style="3" customWidth="1"/>
    <col min="6660" max="6660" width="7.625" style="3" customWidth="1"/>
    <col min="6661" max="6661" width="7.125" style="3" customWidth="1"/>
    <col min="6662" max="6662" width="7.5" style="3" customWidth="1"/>
    <col min="6663" max="6663" width="7.25" style="3" customWidth="1"/>
    <col min="6664" max="6664" width="7.125" style="3" customWidth="1"/>
    <col min="6665" max="6666" width="7.625" style="3" customWidth="1"/>
    <col min="6667" max="6667" width="7.125" style="3" customWidth="1"/>
    <col min="6668" max="6668" width="12.25" style="3" customWidth="1"/>
    <col min="6669" max="6669" width="8.125" style="3" customWidth="1"/>
    <col min="6670" max="6670" width="6.875" style="3" customWidth="1"/>
    <col min="6671" max="6671" width="7" style="3" customWidth="1"/>
    <col min="6672" max="6672" width="7.25" style="3" customWidth="1"/>
    <col min="6673" max="6673" width="6.25" style="3" customWidth="1"/>
    <col min="6674" max="6674" width="6.125" style="3" customWidth="1"/>
    <col min="6675" max="6675" width="8.75" style="3" customWidth="1"/>
    <col min="6676" max="6677" width="6.375" style="3" customWidth="1"/>
    <col min="6678" max="6678" width="6.125" style="3" customWidth="1"/>
    <col min="6679" max="6912" width="9" style="3"/>
    <col min="6913" max="6913" width="3.375" style="3" customWidth="1"/>
    <col min="6914" max="6914" width="11.5" style="3" customWidth="1"/>
    <col min="6915" max="6915" width="7.75" style="3" customWidth="1"/>
    <col min="6916" max="6916" width="7.625" style="3" customWidth="1"/>
    <col min="6917" max="6917" width="7.125" style="3" customWidth="1"/>
    <col min="6918" max="6918" width="7.5" style="3" customWidth="1"/>
    <col min="6919" max="6919" width="7.25" style="3" customWidth="1"/>
    <col min="6920" max="6920" width="7.125" style="3" customWidth="1"/>
    <col min="6921" max="6922" width="7.625" style="3" customWidth="1"/>
    <col min="6923" max="6923" width="7.125" style="3" customWidth="1"/>
    <col min="6924" max="6924" width="12.25" style="3" customWidth="1"/>
    <col min="6925" max="6925" width="8.125" style="3" customWidth="1"/>
    <col min="6926" max="6926" width="6.875" style="3" customWidth="1"/>
    <col min="6927" max="6927" width="7" style="3" customWidth="1"/>
    <col min="6928" max="6928" width="7.25" style="3" customWidth="1"/>
    <col min="6929" max="6929" width="6.25" style="3" customWidth="1"/>
    <col min="6930" max="6930" width="6.125" style="3" customWidth="1"/>
    <col min="6931" max="6931" width="8.75" style="3" customWidth="1"/>
    <col min="6932" max="6933" width="6.375" style="3" customWidth="1"/>
    <col min="6934" max="6934" width="6.125" style="3" customWidth="1"/>
    <col min="6935" max="7168" width="9" style="3"/>
    <col min="7169" max="7169" width="3.375" style="3" customWidth="1"/>
    <col min="7170" max="7170" width="11.5" style="3" customWidth="1"/>
    <col min="7171" max="7171" width="7.75" style="3" customWidth="1"/>
    <col min="7172" max="7172" width="7.625" style="3" customWidth="1"/>
    <col min="7173" max="7173" width="7.125" style="3" customWidth="1"/>
    <col min="7174" max="7174" width="7.5" style="3" customWidth="1"/>
    <col min="7175" max="7175" width="7.25" style="3" customWidth="1"/>
    <col min="7176" max="7176" width="7.125" style="3" customWidth="1"/>
    <col min="7177" max="7178" width="7.625" style="3" customWidth="1"/>
    <col min="7179" max="7179" width="7.125" style="3" customWidth="1"/>
    <col min="7180" max="7180" width="12.25" style="3" customWidth="1"/>
    <col min="7181" max="7181" width="8.125" style="3" customWidth="1"/>
    <col min="7182" max="7182" width="6.875" style="3" customWidth="1"/>
    <col min="7183" max="7183" width="7" style="3" customWidth="1"/>
    <col min="7184" max="7184" width="7.25" style="3" customWidth="1"/>
    <col min="7185" max="7185" width="6.25" style="3" customWidth="1"/>
    <col min="7186" max="7186" width="6.125" style="3" customWidth="1"/>
    <col min="7187" max="7187" width="8.75" style="3" customWidth="1"/>
    <col min="7188" max="7189" width="6.375" style="3" customWidth="1"/>
    <col min="7190" max="7190" width="6.125" style="3" customWidth="1"/>
    <col min="7191" max="7424" width="9" style="3"/>
    <col min="7425" max="7425" width="3.375" style="3" customWidth="1"/>
    <col min="7426" max="7426" width="11.5" style="3" customWidth="1"/>
    <col min="7427" max="7427" width="7.75" style="3" customWidth="1"/>
    <col min="7428" max="7428" width="7.625" style="3" customWidth="1"/>
    <col min="7429" max="7429" width="7.125" style="3" customWidth="1"/>
    <col min="7430" max="7430" width="7.5" style="3" customWidth="1"/>
    <col min="7431" max="7431" width="7.25" style="3" customWidth="1"/>
    <col min="7432" max="7432" width="7.125" style="3" customWidth="1"/>
    <col min="7433" max="7434" width="7.625" style="3" customWidth="1"/>
    <col min="7435" max="7435" width="7.125" style="3" customWidth="1"/>
    <col min="7436" max="7436" width="12.25" style="3" customWidth="1"/>
    <col min="7437" max="7437" width="8.125" style="3" customWidth="1"/>
    <col min="7438" max="7438" width="6.875" style="3" customWidth="1"/>
    <col min="7439" max="7439" width="7" style="3" customWidth="1"/>
    <col min="7440" max="7440" width="7.25" style="3" customWidth="1"/>
    <col min="7441" max="7441" width="6.25" style="3" customWidth="1"/>
    <col min="7442" max="7442" width="6.125" style="3" customWidth="1"/>
    <col min="7443" max="7443" width="8.75" style="3" customWidth="1"/>
    <col min="7444" max="7445" width="6.375" style="3" customWidth="1"/>
    <col min="7446" max="7446" width="6.125" style="3" customWidth="1"/>
    <col min="7447" max="7680" width="9" style="3"/>
    <col min="7681" max="7681" width="3.375" style="3" customWidth="1"/>
    <col min="7682" max="7682" width="11.5" style="3" customWidth="1"/>
    <col min="7683" max="7683" width="7.75" style="3" customWidth="1"/>
    <col min="7684" max="7684" width="7.625" style="3" customWidth="1"/>
    <col min="7685" max="7685" width="7.125" style="3" customWidth="1"/>
    <col min="7686" max="7686" width="7.5" style="3" customWidth="1"/>
    <col min="7687" max="7687" width="7.25" style="3" customWidth="1"/>
    <col min="7688" max="7688" width="7.125" style="3" customWidth="1"/>
    <col min="7689" max="7690" width="7.625" style="3" customWidth="1"/>
    <col min="7691" max="7691" width="7.125" style="3" customWidth="1"/>
    <col min="7692" max="7692" width="12.25" style="3" customWidth="1"/>
    <col min="7693" max="7693" width="8.125" style="3" customWidth="1"/>
    <col min="7694" max="7694" width="6.875" style="3" customWidth="1"/>
    <col min="7695" max="7695" width="7" style="3" customWidth="1"/>
    <col min="7696" max="7696" width="7.25" style="3" customWidth="1"/>
    <col min="7697" max="7697" width="6.25" style="3" customWidth="1"/>
    <col min="7698" max="7698" width="6.125" style="3" customWidth="1"/>
    <col min="7699" max="7699" width="8.75" style="3" customWidth="1"/>
    <col min="7700" max="7701" width="6.375" style="3" customWidth="1"/>
    <col min="7702" max="7702" width="6.125" style="3" customWidth="1"/>
    <col min="7703" max="7936" width="9" style="3"/>
    <col min="7937" max="7937" width="3.375" style="3" customWidth="1"/>
    <col min="7938" max="7938" width="11.5" style="3" customWidth="1"/>
    <col min="7939" max="7939" width="7.75" style="3" customWidth="1"/>
    <col min="7940" max="7940" width="7.625" style="3" customWidth="1"/>
    <col min="7941" max="7941" width="7.125" style="3" customWidth="1"/>
    <col min="7942" max="7942" width="7.5" style="3" customWidth="1"/>
    <col min="7943" max="7943" width="7.25" style="3" customWidth="1"/>
    <col min="7944" max="7944" width="7.125" style="3" customWidth="1"/>
    <col min="7945" max="7946" width="7.625" style="3" customWidth="1"/>
    <col min="7947" max="7947" width="7.125" style="3" customWidth="1"/>
    <col min="7948" max="7948" width="12.25" style="3" customWidth="1"/>
    <col min="7949" max="7949" width="8.125" style="3" customWidth="1"/>
    <col min="7950" max="7950" width="6.875" style="3" customWidth="1"/>
    <col min="7951" max="7951" width="7" style="3" customWidth="1"/>
    <col min="7952" max="7952" width="7.25" style="3" customWidth="1"/>
    <col min="7953" max="7953" width="6.25" style="3" customWidth="1"/>
    <col min="7954" max="7954" width="6.125" style="3" customWidth="1"/>
    <col min="7955" max="7955" width="8.75" style="3" customWidth="1"/>
    <col min="7956" max="7957" width="6.375" style="3" customWidth="1"/>
    <col min="7958" max="7958" width="6.125" style="3" customWidth="1"/>
    <col min="7959" max="8192" width="9" style="3"/>
    <col min="8193" max="8193" width="3.375" style="3" customWidth="1"/>
    <col min="8194" max="8194" width="11.5" style="3" customWidth="1"/>
    <col min="8195" max="8195" width="7.75" style="3" customWidth="1"/>
    <col min="8196" max="8196" width="7.625" style="3" customWidth="1"/>
    <col min="8197" max="8197" width="7.125" style="3" customWidth="1"/>
    <col min="8198" max="8198" width="7.5" style="3" customWidth="1"/>
    <col min="8199" max="8199" width="7.25" style="3" customWidth="1"/>
    <col min="8200" max="8200" width="7.125" style="3" customWidth="1"/>
    <col min="8201" max="8202" width="7.625" style="3" customWidth="1"/>
    <col min="8203" max="8203" width="7.125" style="3" customWidth="1"/>
    <col min="8204" max="8204" width="12.25" style="3" customWidth="1"/>
    <col min="8205" max="8205" width="8.125" style="3" customWidth="1"/>
    <col min="8206" max="8206" width="6.875" style="3" customWidth="1"/>
    <col min="8207" max="8207" width="7" style="3" customWidth="1"/>
    <col min="8208" max="8208" width="7.25" style="3" customWidth="1"/>
    <col min="8209" max="8209" width="6.25" style="3" customWidth="1"/>
    <col min="8210" max="8210" width="6.125" style="3" customWidth="1"/>
    <col min="8211" max="8211" width="8.75" style="3" customWidth="1"/>
    <col min="8212" max="8213" width="6.375" style="3" customWidth="1"/>
    <col min="8214" max="8214" width="6.125" style="3" customWidth="1"/>
    <col min="8215" max="8448" width="9" style="3"/>
    <col min="8449" max="8449" width="3.375" style="3" customWidth="1"/>
    <col min="8450" max="8450" width="11.5" style="3" customWidth="1"/>
    <col min="8451" max="8451" width="7.75" style="3" customWidth="1"/>
    <col min="8452" max="8452" width="7.625" style="3" customWidth="1"/>
    <col min="8453" max="8453" width="7.125" style="3" customWidth="1"/>
    <col min="8454" max="8454" width="7.5" style="3" customWidth="1"/>
    <col min="8455" max="8455" width="7.25" style="3" customWidth="1"/>
    <col min="8456" max="8456" width="7.125" style="3" customWidth="1"/>
    <col min="8457" max="8458" width="7.625" style="3" customWidth="1"/>
    <col min="8459" max="8459" width="7.125" style="3" customWidth="1"/>
    <col min="8460" max="8460" width="12.25" style="3" customWidth="1"/>
    <col min="8461" max="8461" width="8.125" style="3" customWidth="1"/>
    <col min="8462" max="8462" width="6.875" style="3" customWidth="1"/>
    <col min="8463" max="8463" width="7" style="3" customWidth="1"/>
    <col min="8464" max="8464" width="7.25" style="3" customWidth="1"/>
    <col min="8465" max="8465" width="6.25" style="3" customWidth="1"/>
    <col min="8466" max="8466" width="6.125" style="3" customWidth="1"/>
    <col min="8467" max="8467" width="8.75" style="3" customWidth="1"/>
    <col min="8468" max="8469" width="6.375" style="3" customWidth="1"/>
    <col min="8470" max="8470" width="6.125" style="3" customWidth="1"/>
    <col min="8471" max="8704" width="9" style="3"/>
    <col min="8705" max="8705" width="3.375" style="3" customWidth="1"/>
    <col min="8706" max="8706" width="11.5" style="3" customWidth="1"/>
    <col min="8707" max="8707" width="7.75" style="3" customWidth="1"/>
    <col min="8708" max="8708" width="7.625" style="3" customWidth="1"/>
    <col min="8709" max="8709" width="7.125" style="3" customWidth="1"/>
    <col min="8710" max="8710" width="7.5" style="3" customWidth="1"/>
    <col min="8711" max="8711" width="7.25" style="3" customWidth="1"/>
    <col min="8712" max="8712" width="7.125" style="3" customWidth="1"/>
    <col min="8713" max="8714" width="7.625" style="3" customWidth="1"/>
    <col min="8715" max="8715" width="7.125" style="3" customWidth="1"/>
    <col min="8716" max="8716" width="12.25" style="3" customWidth="1"/>
    <col min="8717" max="8717" width="8.125" style="3" customWidth="1"/>
    <col min="8718" max="8718" width="6.875" style="3" customWidth="1"/>
    <col min="8719" max="8719" width="7" style="3" customWidth="1"/>
    <col min="8720" max="8720" width="7.25" style="3" customWidth="1"/>
    <col min="8721" max="8721" width="6.25" style="3" customWidth="1"/>
    <col min="8722" max="8722" width="6.125" style="3" customWidth="1"/>
    <col min="8723" max="8723" width="8.75" style="3" customWidth="1"/>
    <col min="8724" max="8725" width="6.375" style="3" customWidth="1"/>
    <col min="8726" max="8726" width="6.125" style="3" customWidth="1"/>
    <col min="8727" max="8960" width="9" style="3"/>
    <col min="8961" max="8961" width="3.375" style="3" customWidth="1"/>
    <col min="8962" max="8962" width="11.5" style="3" customWidth="1"/>
    <col min="8963" max="8963" width="7.75" style="3" customWidth="1"/>
    <col min="8964" max="8964" width="7.625" style="3" customWidth="1"/>
    <col min="8965" max="8965" width="7.125" style="3" customWidth="1"/>
    <col min="8966" max="8966" width="7.5" style="3" customWidth="1"/>
    <col min="8967" max="8967" width="7.25" style="3" customWidth="1"/>
    <col min="8968" max="8968" width="7.125" style="3" customWidth="1"/>
    <col min="8969" max="8970" width="7.625" style="3" customWidth="1"/>
    <col min="8971" max="8971" width="7.125" style="3" customWidth="1"/>
    <col min="8972" max="8972" width="12.25" style="3" customWidth="1"/>
    <col min="8973" max="8973" width="8.125" style="3" customWidth="1"/>
    <col min="8974" max="8974" width="6.875" style="3" customWidth="1"/>
    <col min="8975" max="8975" width="7" style="3" customWidth="1"/>
    <col min="8976" max="8976" width="7.25" style="3" customWidth="1"/>
    <col min="8977" max="8977" width="6.25" style="3" customWidth="1"/>
    <col min="8978" max="8978" width="6.125" style="3" customWidth="1"/>
    <col min="8979" max="8979" width="8.75" style="3" customWidth="1"/>
    <col min="8980" max="8981" width="6.375" style="3" customWidth="1"/>
    <col min="8982" max="8982" width="6.125" style="3" customWidth="1"/>
    <col min="8983" max="9216" width="9" style="3"/>
    <col min="9217" max="9217" width="3.375" style="3" customWidth="1"/>
    <col min="9218" max="9218" width="11.5" style="3" customWidth="1"/>
    <col min="9219" max="9219" width="7.75" style="3" customWidth="1"/>
    <col min="9220" max="9220" width="7.625" style="3" customWidth="1"/>
    <col min="9221" max="9221" width="7.125" style="3" customWidth="1"/>
    <col min="9222" max="9222" width="7.5" style="3" customWidth="1"/>
    <col min="9223" max="9223" width="7.25" style="3" customWidth="1"/>
    <col min="9224" max="9224" width="7.125" style="3" customWidth="1"/>
    <col min="9225" max="9226" width="7.625" style="3" customWidth="1"/>
    <col min="9227" max="9227" width="7.125" style="3" customWidth="1"/>
    <col min="9228" max="9228" width="12.25" style="3" customWidth="1"/>
    <col min="9229" max="9229" width="8.125" style="3" customWidth="1"/>
    <col min="9230" max="9230" width="6.875" style="3" customWidth="1"/>
    <col min="9231" max="9231" width="7" style="3" customWidth="1"/>
    <col min="9232" max="9232" width="7.25" style="3" customWidth="1"/>
    <col min="9233" max="9233" width="6.25" style="3" customWidth="1"/>
    <col min="9234" max="9234" width="6.125" style="3" customWidth="1"/>
    <col min="9235" max="9235" width="8.75" style="3" customWidth="1"/>
    <col min="9236" max="9237" width="6.375" style="3" customWidth="1"/>
    <col min="9238" max="9238" width="6.125" style="3" customWidth="1"/>
    <col min="9239" max="9472" width="9" style="3"/>
    <col min="9473" max="9473" width="3.375" style="3" customWidth="1"/>
    <col min="9474" max="9474" width="11.5" style="3" customWidth="1"/>
    <col min="9475" max="9475" width="7.75" style="3" customWidth="1"/>
    <col min="9476" max="9476" width="7.625" style="3" customWidth="1"/>
    <col min="9477" max="9477" width="7.125" style="3" customWidth="1"/>
    <col min="9478" max="9478" width="7.5" style="3" customWidth="1"/>
    <col min="9479" max="9479" width="7.25" style="3" customWidth="1"/>
    <col min="9480" max="9480" width="7.125" style="3" customWidth="1"/>
    <col min="9481" max="9482" width="7.625" style="3" customWidth="1"/>
    <col min="9483" max="9483" width="7.125" style="3" customWidth="1"/>
    <col min="9484" max="9484" width="12.25" style="3" customWidth="1"/>
    <col min="9485" max="9485" width="8.125" style="3" customWidth="1"/>
    <col min="9486" max="9486" width="6.875" style="3" customWidth="1"/>
    <col min="9487" max="9487" width="7" style="3" customWidth="1"/>
    <col min="9488" max="9488" width="7.25" style="3" customWidth="1"/>
    <col min="9489" max="9489" width="6.25" style="3" customWidth="1"/>
    <col min="9490" max="9490" width="6.125" style="3" customWidth="1"/>
    <col min="9491" max="9491" width="8.75" style="3" customWidth="1"/>
    <col min="9492" max="9493" width="6.375" style="3" customWidth="1"/>
    <col min="9494" max="9494" width="6.125" style="3" customWidth="1"/>
    <col min="9495" max="9728" width="9" style="3"/>
    <col min="9729" max="9729" width="3.375" style="3" customWidth="1"/>
    <col min="9730" max="9730" width="11.5" style="3" customWidth="1"/>
    <col min="9731" max="9731" width="7.75" style="3" customWidth="1"/>
    <col min="9732" max="9732" width="7.625" style="3" customWidth="1"/>
    <col min="9733" max="9733" width="7.125" style="3" customWidth="1"/>
    <col min="9734" max="9734" width="7.5" style="3" customWidth="1"/>
    <col min="9735" max="9735" width="7.25" style="3" customWidth="1"/>
    <col min="9736" max="9736" width="7.125" style="3" customWidth="1"/>
    <col min="9737" max="9738" width="7.625" style="3" customWidth="1"/>
    <col min="9739" max="9739" width="7.125" style="3" customWidth="1"/>
    <col min="9740" max="9740" width="12.25" style="3" customWidth="1"/>
    <col min="9741" max="9741" width="8.125" style="3" customWidth="1"/>
    <col min="9742" max="9742" width="6.875" style="3" customWidth="1"/>
    <col min="9743" max="9743" width="7" style="3" customWidth="1"/>
    <col min="9744" max="9744" width="7.25" style="3" customWidth="1"/>
    <col min="9745" max="9745" width="6.25" style="3" customWidth="1"/>
    <col min="9746" max="9746" width="6.125" style="3" customWidth="1"/>
    <col min="9747" max="9747" width="8.75" style="3" customWidth="1"/>
    <col min="9748" max="9749" width="6.375" style="3" customWidth="1"/>
    <col min="9750" max="9750" width="6.125" style="3" customWidth="1"/>
    <col min="9751" max="9984" width="9" style="3"/>
    <col min="9985" max="9985" width="3.375" style="3" customWidth="1"/>
    <col min="9986" max="9986" width="11.5" style="3" customWidth="1"/>
    <col min="9987" max="9987" width="7.75" style="3" customWidth="1"/>
    <col min="9988" max="9988" width="7.625" style="3" customWidth="1"/>
    <col min="9989" max="9989" width="7.125" style="3" customWidth="1"/>
    <col min="9990" max="9990" width="7.5" style="3" customWidth="1"/>
    <col min="9991" max="9991" width="7.25" style="3" customWidth="1"/>
    <col min="9992" max="9992" width="7.125" style="3" customWidth="1"/>
    <col min="9993" max="9994" width="7.625" style="3" customWidth="1"/>
    <col min="9995" max="9995" width="7.125" style="3" customWidth="1"/>
    <col min="9996" max="9996" width="12.25" style="3" customWidth="1"/>
    <col min="9997" max="9997" width="8.125" style="3" customWidth="1"/>
    <col min="9998" max="9998" width="6.875" style="3" customWidth="1"/>
    <col min="9999" max="9999" width="7" style="3" customWidth="1"/>
    <col min="10000" max="10000" width="7.25" style="3" customWidth="1"/>
    <col min="10001" max="10001" width="6.25" style="3" customWidth="1"/>
    <col min="10002" max="10002" width="6.125" style="3" customWidth="1"/>
    <col min="10003" max="10003" width="8.75" style="3" customWidth="1"/>
    <col min="10004" max="10005" width="6.375" style="3" customWidth="1"/>
    <col min="10006" max="10006" width="6.125" style="3" customWidth="1"/>
    <col min="10007" max="10240" width="9" style="3"/>
    <col min="10241" max="10241" width="3.375" style="3" customWidth="1"/>
    <col min="10242" max="10242" width="11.5" style="3" customWidth="1"/>
    <col min="10243" max="10243" width="7.75" style="3" customWidth="1"/>
    <col min="10244" max="10244" width="7.625" style="3" customWidth="1"/>
    <col min="10245" max="10245" width="7.125" style="3" customWidth="1"/>
    <col min="10246" max="10246" width="7.5" style="3" customWidth="1"/>
    <col min="10247" max="10247" width="7.25" style="3" customWidth="1"/>
    <col min="10248" max="10248" width="7.125" style="3" customWidth="1"/>
    <col min="10249" max="10250" width="7.625" style="3" customWidth="1"/>
    <col min="10251" max="10251" width="7.125" style="3" customWidth="1"/>
    <col min="10252" max="10252" width="12.25" style="3" customWidth="1"/>
    <col min="10253" max="10253" width="8.125" style="3" customWidth="1"/>
    <col min="10254" max="10254" width="6.875" style="3" customWidth="1"/>
    <col min="10255" max="10255" width="7" style="3" customWidth="1"/>
    <col min="10256" max="10256" width="7.25" style="3" customWidth="1"/>
    <col min="10257" max="10257" width="6.25" style="3" customWidth="1"/>
    <col min="10258" max="10258" width="6.125" style="3" customWidth="1"/>
    <col min="10259" max="10259" width="8.75" style="3" customWidth="1"/>
    <col min="10260" max="10261" width="6.375" style="3" customWidth="1"/>
    <col min="10262" max="10262" width="6.125" style="3" customWidth="1"/>
    <col min="10263" max="10496" width="9" style="3"/>
    <col min="10497" max="10497" width="3.375" style="3" customWidth="1"/>
    <col min="10498" max="10498" width="11.5" style="3" customWidth="1"/>
    <col min="10499" max="10499" width="7.75" style="3" customWidth="1"/>
    <col min="10500" max="10500" width="7.625" style="3" customWidth="1"/>
    <col min="10501" max="10501" width="7.125" style="3" customWidth="1"/>
    <col min="10502" max="10502" width="7.5" style="3" customWidth="1"/>
    <col min="10503" max="10503" width="7.25" style="3" customWidth="1"/>
    <col min="10504" max="10504" width="7.125" style="3" customWidth="1"/>
    <col min="10505" max="10506" width="7.625" style="3" customWidth="1"/>
    <col min="10507" max="10507" width="7.125" style="3" customWidth="1"/>
    <col min="10508" max="10508" width="12.25" style="3" customWidth="1"/>
    <col min="10509" max="10509" width="8.125" style="3" customWidth="1"/>
    <col min="10510" max="10510" width="6.875" style="3" customWidth="1"/>
    <col min="10511" max="10511" width="7" style="3" customWidth="1"/>
    <col min="10512" max="10512" width="7.25" style="3" customWidth="1"/>
    <col min="10513" max="10513" width="6.25" style="3" customWidth="1"/>
    <col min="10514" max="10514" width="6.125" style="3" customWidth="1"/>
    <col min="10515" max="10515" width="8.75" style="3" customWidth="1"/>
    <col min="10516" max="10517" width="6.375" style="3" customWidth="1"/>
    <col min="10518" max="10518" width="6.125" style="3" customWidth="1"/>
    <col min="10519" max="10752" width="9" style="3"/>
    <col min="10753" max="10753" width="3.375" style="3" customWidth="1"/>
    <col min="10754" max="10754" width="11.5" style="3" customWidth="1"/>
    <col min="10755" max="10755" width="7.75" style="3" customWidth="1"/>
    <col min="10756" max="10756" width="7.625" style="3" customWidth="1"/>
    <col min="10757" max="10757" width="7.125" style="3" customWidth="1"/>
    <col min="10758" max="10758" width="7.5" style="3" customWidth="1"/>
    <col min="10759" max="10759" width="7.25" style="3" customWidth="1"/>
    <col min="10760" max="10760" width="7.125" style="3" customWidth="1"/>
    <col min="10761" max="10762" width="7.625" style="3" customWidth="1"/>
    <col min="10763" max="10763" width="7.125" style="3" customWidth="1"/>
    <col min="10764" max="10764" width="12.25" style="3" customWidth="1"/>
    <col min="10765" max="10765" width="8.125" style="3" customWidth="1"/>
    <col min="10766" max="10766" width="6.875" style="3" customWidth="1"/>
    <col min="10767" max="10767" width="7" style="3" customWidth="1"/>
    <col min="10768" max="10768" width="7.25" style="3" customWidth="1"/>
    <col min="10769" max="10769" width="6.25" style="3" customWidth="1"/>
    <col min="10770" max="10770" width="6.125" style="3" customWidth="1"/>
    <col min="10771" max="10771" width="8.75" style="3" customWidth="1"/>
    <col min="10772" max="10773" width="6.375" style="3" customWidth="1"/>
    <col min="10774" max="10774" width="6.125" style="3" customWidth="1"/>
    <col min="10775" max="11008" width="9" style="3"/>
    <col min="11009" max="11009" width="3.375" style="3" customWidth="1"/>
    <col min="11010" max="11010" width="11.5" style="3" customWidth="1"/>
    <col min="11011" max="11011" width="7.75" style="3" customWidth="1"/>
    <col min="11012" max="11012" width="7.625" style="3" customWidth="1"/>
    <col min="11013" max="11013" width="7.125" style="3" customWidth="1"/>
    <col min="11014" max="11014" width="7.5" style="3" customWidth="1"/>
    <col min="11015" max="11015" width="7.25" style="3" customWidth="1"/>
    <col min="11016" max="11016" width="7.125" style="3" customWidth="1"/>
    <col min="11017" max="11018" width="7.625" style="3" customWidth="1"/>
    <col min="11019" max="11019" width="7.125" style="3" customWidth="1"/>
    <col min="11020" max="11020" width="12.25" style="3" customWidth="1"/>
    <col min="11021" max="11021" width="8.125" style="3" customWidth="1"/>
    <col min="11022" max="11022" width="6.875" style="3" customWidth="1"/>
    <col min="11023" max="11023" width="7" style="3" customWidth="1"/>
    <col min="11024" max="11024" width="7.25" style="3" customWidth="1"/>
    <col min="11025" max="11025" width="6.25" style="3" customWidth="1"/>
    <col min="11026" max="11026" width="6.125" style="3" customWidth="1"/>
    <col min="11027" max="11027" width="8.75" style="3" customWidth="1"/>
    <col min="11028" max="11029" width="6.375" style="3" customWidth="1"/>
    <col min="11030" max="11030" width="6.125" style="3" customWidth="1"/>
    <col min="11031" max="11264" width="9" style="3"/>
    <col min="11265" max="11265" width="3.375" style="3" customWidth="1"/>
    <col min="11266" max="11266" width="11.5" style="3" customWidth="1"/>
    <col min="11267" max="11267" width="7.75" style="3" customWidth="1"/>
    <col min="11268" max="11268" width="7.625" style="3" customWidth="1"/>
    <col min="11269" max="11269" width="7.125" style="3" customWidth="1"/>
    <col min="11270" max="11270" width="7.5" style="3" customWidth="1"/>
    <col min="11271" max="11271" width="7.25" style="3" customWidth="1"/>
    <col min="11272" max="11272" width="7.125" style="3" customWidth="1"/>
    <col min="11273" max="11274" width="7.625" style="3" customWidth="1"/>
    <col min="11275" max="11275" width="7.125" style="3" customWidth="1"/>
    <col min="11276" max="11276" width="12.25" style="3" customWidth="1"/>
    <col min="11277" max="11277" width="8.125" style="3" customWidth="1"/>
    <col min="11278" max="11278" width="6.875" style="3" customWidth="1"/>
    <col min="11279" max="11279" width="7" style="3" customWidth="1"/>
    <col min="11280" max="11280" width="7.25" style="3" customWidth="1"/>
    <col min="11281" max="11281" width="6.25" style="3" customWidth="1"/>
    <col min="11282" max="11282" width="6.125" style="3" customWidth="1"/>
    <col min="11283" max="11283" width="8.75" style="3" customWidth="1"/>
    <col min="11284" max="11285" width="6.375" style="3" customWidth="1"/>
    <col min="11286" max="11286" width="6.125" style="3" customWidth="1"/>
    <col min="11287" max="11520" width="9" style="3"/>
    <col min="11521" max="11521" width="3.375" style="3" customWidth="1"/>
    <col min="11522" max="11522" width="11.5" style="3" customWidth="1"/>
    <col min="11523" max="11523" width="7.75" style="3" customWidth="1"/>
    <col min="11524" max="11524" width="7.625" style="3" customWidth="1"/>
    <col min="11525" max="11525" width="7.125" style="3" customWidth="1"/>
    <col min="11526" max="11526" width="7.5" style="3" customWidth="1"/>
    <col min="11527" max="11527" width="7.25" style="3" customWidth="1"/>
    <col min="11528" max="11528" width="7.125" style="3" customWidth="1"/>
    <col min="11529" max="11530" width="7.625" style="3" customWidth="1"/>
    <col min="11531" max="11531" width="7.125" style="3" customWidth="1"/>
    <col min="11532" max="11532" width="12.25" style="3" customWidth="1"/>
    <col min="11533" max="11533" width="8.125" style="3" customWidth="1"/>
    <col min="11534" max="11534" width="6.875" style="3" customWidth="1"/>
    <col min="11535" max="11535" width="7" style="3" customWidth="1"/>
    <col min="11536" max="11536" width="7.25" style="3" customWidth="1"/>
    <col min="11537" max="11537" width="6.25" style="3" customWidth="1"/>
    <col min="11538" max="11538" width="6.125" style="3" customWidth="1"/>
    <col min="11539" max="11539" width="8.75" style="3" customWidth="1"/>
    <col min="11540" max="11541" width="6.375" style="3" customWidth="1"/>
    <col min="11542" max="11542" width="6.125" style="3" customWidth="1"/>
    <col min="11543" max="11776" width="9" style="3"/>
    <col min="11777" max="11777" width="3.375" style="3" customWidth="1"/>
    <col min="11778" max="11778" width="11.5" style="3" customWidth="1"/>
    <col min="11779" max="11779" width="7.75" style="3" customWidth="1"/>
    <col min="11780" max="11780" width="7.625" style="3" customWidth="1"/>
    <col min="11781" max="11781" width="7.125" style="3" customWidth="1"/>
    <col min="11782" max="11782" width="7.5" style="3" customWidth="1"/>
    <col min="11783" max="11783" width="7.25" style="3" customWidth="1"/>
    <col min="11784" max="11784" width="7.125" style="3" customWidth="1"/>
    <col min="11785" max="11786" width="7.625" style="3" customWidth="1"/>
    <col min="11787" max="11787" width="7.125" style="3" customWidth="1"/>
    <col min="11788" max="11788" width="12.25" style="3" customWidth="1"/>
    <col min="11789" max="11789" width="8.125" style="3" customWidth="1"/>
    <col min="11790" max="11790" width="6.875" style="3" customWidth="1"/>
    <col min="11791" max="11791" width="7" style="3" customWidth="1"/>
    <col min="11792" max="11792" width="7.25" style="3" customWidth="1"/>
    <col min="11793" max="11793" width="6.25" style="3" customWidth="1"/>
    <col min="11794" max="11794" width="6.125" style="3" customWidth="1"/>
    <col min="11795" max="11795" width="8.75" style="3" customWidth="1"/>
    <col min="11796" max="11797" width="6.375" style="3" customWidth="1"/>
    <col min="11798" max="11798" width="6.125" style="3" customWidth="1"/>
    <col min="11799" max="12032" width="9" style="3"/>
    <col min="12033" max="12033" width="3.375" style="3" customWidth="1"/>
    <col min="12034" max="12034" width="11.5" style="3" customWidth="1"/>
    <col min="12035" max="12035" width="7.75" style="3" customWidth="1"/>
    <col min="12036" max="12036" width="7.625" style="3" customWidth="1"/>
    <col min="12037" max="12037" width="7.125" style="3" customWidth="1"/>
    <col min="12038" max="12038" width="7.5" style="3" customWidth="1"/>
    <col min="12039" max="12039" width="7.25" style="3" customWidth="1"/>
    <col min="12040" max="12040" width="7.125" style="3" customWidth="1"/>
    <col min="12041" max="12042" width="7.625" style="3" customWidth="1"/>
    <col min="12043" max="12043" width="7.125" style="3" customWidth="1"/>
    <col min="12044" max="12044" width="12.25" style="3" customWidth="1"/>
    <col min="12045" max="12045" width="8.125" style="3" customWidth="1"/>
    <col min="12046" max="12046" width="6.875" style="3" customWidth="1"/>
    <col min="12047" max="12047" width="7" style="3" customWidth="1"/>
    <col min="12048" max="12048" width="7.25" style="3" customWidth="1"/>
    <col min="12049" max="12049" width="6.25" style="3" customWidth="1"/>
    <col min="12050" max="12050" width="6.125" style="3" customWidth="1"/>
    <col min="12051" max="12051" width="8.75" style="3" customWidth="1"/>
    <col min="12052" max="12053" width="6.375" style="3" customWidth="1"/>
    <col min="12054" max="12054" width="6.125" style="3" customWidth="1"/>
    <col min="12055" max="12288" width="9" style="3"/>
    <col min="12289" max="12289" width="3.375" style="3" customWidth="1"/>
    <col min="12290" max="12290" width="11.5" style="3" customWidth="1"/>
    <col min="12291" max="12291" width="7.75" style="3" customWidth="1"/>
    <col min="12292" max="12292" width="7.625" style="3" customWidth="1"/>
    <col min="12293" max="12293" width="7.125" style="3" customWidth="1"/>
    <col min="12294" max="12294" width="7.5" style="3" customWidth="1"/>
    <col min="12295" max="12295" width="7.25" style="3" customWidth="1"/>
    <col min="12296" max="12296" width="7.125" style="3" customWidth="1"/>
    <col min="12297" max="12298" width="7.625" style="3" customWidth="1"/>
    <col min="12299" max="12299" width="7.125" style="3" customWidth="1"/>
    <col min="12300" max="12300" width="12.25" style="3" customWidth="1"/>
    <col min="12301" max="12301" width="8.125" style="3" customWidth="1"/>
    <col min="12302" max="12302" width="6.875" style="3" customWidth="1"/>
    <col min="12303" max="12303" width="7" style="3" customWidth="1"/>
    <col min="12304" max="12304" width="7.25" style="3" customWidth="1"/>
    <col min="12305" max="12305" width="6.25" style="3" customWidth="1"/>
    <col min="12306" max="12306" width="6.125" style="3" customWidth="1"/>
    <col min="12307" max="12307" width="8.75" style="3" customWidth="1"/>
    <col min="12308" max="12309" width="6.375" style="3" customWidth="1"/>
    <col min="12310" max="12310" width="6.125" style="3" customWidth="1"/>
    <col min="12311" max="12544" width="9" style="3"/>
    <col min="12545" max="12545" width="3.375" style="3" customWidth="1"/>
    <col min="12546" max="12546" width="11.5" style="3" customWidth="1"/>
    <col min="12547" max="12547" width="7.75" style="3" customWidth="1"/>
    <col min="12548" max="12548" width="7.625" style="3" customWidth="1"/>
    <col min="12549" max="12549" width="7.125" style="3" customWidth="1"/>
    <col min="12550" max="12550" width="7.5" style="3" customWidth="1"/>
    <col min="12551" max="12551" width="7.25" style="3" customWidth="1"/>
    <col min="12552" max="12552" width="7.125" style="3" customWidth="1"/>
    <col min="12553" max="12554" width="7.625" style="3" customWidth="1"/>
    <col min="12555" max="12555" width="7.125" style="3" customWidth="1"/>
    <col min="12556" max="12556" width="12.25" style="3" customWidth="1"/>
    <col min="12557" max="12557" width="8.125" style="3" customWidth="1"/>
    <col min="12558" max="12558" width="6.875" style="3" customWidth="1"/>
    <col min="12559" max="12559" width="7" style="3" customWidth="1"/>
    <col min="12560" max="12560" width="7.25" style="3" customWidth="1"/>
    <col min="12561" max="12561" width="6.25" style="3" customWidth="1"/>
    <col min="12562" max="12562" width="6.125" style="3" customWidth="1"/>
    <col min="12563" max="12563" width="8.75" style="3" customWidth="1"/>
    <col min="12564" max="12565" width="6.375" style="3" customWidth="1"/>
    <col min="12566" max="12566" width="6.125" style="3" customWidth="1"/>
    <col min="12567" max="12800" width="9" style="3"/>
    <col min="12801" max="12801" width="3.375" style="3" customWidth="1"/>
    <col min="12802" max="12802" width="11.5" style="3" customWidth="1"/>
    <col min="12803" max="12803" width="7.75" style="3" customWidth="1"/>
    <col min="12804" max="12804" width="7.625" style="3" customWidth="1"/>
    <col min="12805" max="12805" width="7.125" style="3" customWidth="1"/>
    <col min="12806" max="12806" width="7.5" style="3" customWidth="1"/>
    <col min="12807" max="12807" width="7.25" style="3" customWidth="1"/>
    <col min="12808" max="12808" width="7.125" style="3" customWidth="1"/>
    <col min="12809" max="12810" width="7.625" style="3" customWidth="1"/>
    <col min="12811" max="12811" width="7.125" style="3" customWidth="1"/>
    <col min="12812" max="12812" width="12.25" style="3" customWidth="1"/>
    <col min="12813" max="12813" width="8.125" style="3" customWidth="1"/>
    <col min="12814" max="12814" width="6.875" style="3" customWidth="1"/>
    <col min="12815" max="12815" width="7" style="3" customWidth="1"/>
    <col min="12816" max="12816" width="7.25" style="3" customWidth="1"/>
    <col min="12817" max="12817" width="6.25" style="3" customWidth="1"/>
    <col min="12818" max="12818" width="6.125" style="3" customWidth="1"/>
    <col min="12819" max="12819" width="8.75" style="3" customWidth="1"/>
    <col min="12820" max="12821" width="6.375" style="3" customWidth="1"/>
    <col min="12822" max="12822" width="6.125" style="3" customWidth="1"/>
    <col min="12823" max="13056" width="9" style="3"/>
    <col min="13057" max="13057" width="3.375" style="3" customWidth="1"/>
    <col min="13058" max="13058" width="11.5" style="3" customWidth="1"/>
    <col min="13059" max="13059" width="7.75" style="3" customWidth="1"/>
    <col min="13060" max="13060" width="7.625" style="3" customWidth="1"/>
    <col min="13061" max="13061" width="7.125" style="3" customWidth="1"/>
    <col min="13062" max="13062" width="7.5" style="3" customWidth="1"/>
    <col min="13063" max="13063" width="7.25" style="3" customWidth="1"/>
    <col min="13064" max="13064" width="7.125" style="3" customWidth="1"/>
    <col min="13065" max="13066" width="7.625" style="3" customWidth="1"/>
    <col min="13067" max="13067" width="7.125" style="3" customWidth="1"/>
    <col min="13068" max="13068" width="12.25" style="3" customWidth="1"/>
    <col min="13069" max="13069" width="8.125" style="3" customWidth="1"/>
    <col min="13070" max="13070" width="6.875" style="3" customWidth="1"/>
    <col min="13071" max="13071" width="7" style="3" customWidth="1"/>
    <col min="13072" max="13072" width="7.25" style="3" customWidth="1"/>
    <col min="13073" max="13073" width="6.25" style="3" customWidth="1"/>
    <col min="13074" max="13074" width="6.125" style="3" customWidth="1"/>
    <col min="13075" max="13075" width="8.75" style="3" customWidth="1"/>
    <col min="13076" max="13077" width="6.375" style="3" customWidth="1"/>
    <col min="13078" max="13078" width="6.125" style="3" customWidth="1"/>
    <col min="13079" max="13312" width="9" style="3"/>
    <col min="13313" max="13313" width="3.375" style="3" customWidth="1"/>
    <col min="13314" max="13314" width="11.5" style="3" customWidth="1"/>
    <col min="13315" max="13315" width="7.75" style="3" customWidth="1"/>
    <col min="13316" max="13316" width="7.625" style="3" customWidth="1"/>
    <col min="13317" max="13317" width="7.125" style="3" customWidth="1"/>
    <col min="13318" max="13318" width="7.5" style="3" customWidth="1"/>
    <col min="13319" max="13319" width="7.25" style="3" customWidth="1"/>
    <col min="13320" max="13320" width="7.125" style="3" customWidth="1"/>
    <col min="13321" max="13322" width="7.625" style="3" customWidth="1"/>
    <col min="13323" max="13323" width="7.125" style="3" customWidth="1"/>
    <col min="13324" max="13324" width="12.25" style="3" customWidth="1"/>
    <col min="13325" max="13325" width="8.125" style="3" customWidth="1"/>
    <col min="13326" max="13326" width="6.875" style="3" customWidth="1"/>
    <col min="13327" max="13327" width="7" style="3" customWidth="1"/>
    <col min="13328" max="13328" width="7.25" style="3" customWidth="1"/>
    <col min="13329" max="13329" width="6.25" style="3" customWidth="1"/>
    <col min="13330" max="13330" width="6.125" style="3" customWidth="1"/>
    <col min="13331" max="13331" width="8.75" style="3" customWidth="1"/>
    <col min="13332" max="13333" width="6.375" style="3" customWidth="1"/>
    <col min="13334" max="13334" width="6.125" style="3" customWidth="1"/>
    <col min="13335" max="13568" width="9" style="3"/>
    <col min="13569" max="13569" width="3.375" style="3" customWidth="1"/>
    <col min="13570" max="13570" width="11.5" style="3" customWidth="1"/>
    <col min="13571" max="13571" width="7.75" style="3" customWidth="1"/>
    <col min="13572" max="13572" width="7.625" style="3" customWidth="1"/>
    <col min="13573" max="13573" width="7.125" style="3" customWidth="1"/>
    <col min="13574" max="13574" width="7.5" style="3" customWidth="1"/>
    <col min="13575" max="13575" width="7.25" style="3" customWidth="1"/>
    <col min="13576" max="13576" width="7.125" style="3" customWidth="1"/>
    <col min="13577" max="13578" width="7.625" style="3" customWidth="1"/>
    <col min="13579" max="13579" width="7.125" style="3" customWidth="1"/>
    <col min="13580" max="13580" width="12.25" style="3" customWidth="1"/>
    <col min="13581" max="13581" width="8.125" style="3" customWidth="1"/>
    <col min="13582" max="13582" width="6.875" style="3" customWidth="1"/>
    <col min="13583" max="13583" width="7" style="3" customWidth="1"/>
    <col min="13584" max="13584" width="7.25" style="3" customWidth="1"/>
    <col min="13585" max="13585" width="6.25" style="3" customWidth="1"/>
    <col min="13586" max="13586" width="6.125" style="3" customWidth="1"/>
    <col min="13587" max="13587" width="8.75" style="3" customWidth="1"/>
    <col min="13588" max="13589" width="6.375" style="3" customWidth="1"/>
    <col min="13590" max="13590" width="6.125" style="3" customWidth="1"/>
    <col min="13591" max="13824" width="9" style="3"/>
    <col min="13825" max="13825" width="3.375" style="3" customWidth="1"/>
    <col min="13826" max="13826" width="11.5" style="3" customWidth="1"/>
    <col min="13827" max="13827" width="7.75" style="3" customWidth="1"/>
    <col min="13828" max="13828" width="7.625" style="3" customWidth="1"/>
    <col min="13829" max="13829" width="7.125" style="3" customWidth="1"/>
    <col min="13830" max="13830" width="7.5" style="3" customWidth="1"/>
    <col min="13831" max="13831" width="7.25" style="3" customWidth="1"/>
    <col min="13832" max="13832" width="7.125" style="3" customWidth="1"/>
    <col min="13833" max="13834" width="7.625" style="3" customWidth="1"/>
    <col min="13835" max="13835" width="7.125" style="3" customWidth="1"/>
    <col min="13836" max="13836" width="12.25" style="3" customWidth="1"/>
    <col min="13837" max="13837" width="8.125" style="3" customWidth="1"/>
    <col min="13838" max="13838" width="6.875" style="3" customWidth="1"/>
    <col min="13839" max="13839" width="7" style="3" customWidth="1"/>
    <col min="13840" max="13840" width="7.25" style="3" customWidth="1"/>
    <col min="13841" max="13841" width="6.25" style="3" customWidth="1"/>
    <col min="13842" max="13842" width="6.125" style="3" customWidth="1"/>
    <col min="13843" max="13843" width="8.75" style="3" customWidth="1"/>
    <col min="13844" max="13845" width="6.375" style="3" customWidth="1"/>
    <col min="13846" max="13846" width="6.125" style="3" customWidth="1"/>
    <col min="13847" max="14080" width="9" style="3"/>
    <col min="14081" max="14081" width="3.375" style="3" customWidth="1"/>
    <col min="14082" max="14082" width="11.5" style="3" customWidth="1"/>
    <col min="14083" max="14083" width="7.75" style="3" customWidth="1"/>
    <col min="14084" max="14084" width="7.625" style="3" customWidth="1"/>
    <col min="14085" max="14085" width="7.125" style="3" customWidth="1"/>
    <col min="14086" max="14086" width="7.5" style="3" customWidth="1"/>
    <col min="14087" max="14087" width="7.25" style="3" customWidth="1"/>
    <col min="14088" max="14088" width="7.125" style="3" customWidth="1"/>
    <col min="14089" max="14090" width="7.625" style="3" customWidth="1"/>
    <col min="14091" max="14091" width="7.125" style="3" customWidth="1"/>
    <col min="14092" max="14092" width="12.25" style="3" customWidth="1"/>
    <col min="14093" max="14093" width="8.125" style="3" customWidth="1"/>
    <col min="14094" max="14094" width="6.875" style="3" customWidth="1"/>
    <col min="14095" max="14095" width="7" style="3" customWidth="1"/>
    <col min="14096" max="14096" width="7.25" style="3" customWidth="1"/>
    <col min="14097" max="14097" width="6.25" style="3" customWidth="1"/>
    <col min="14098" max="14098" width="6.125" style="3" customWidth="1"/>
    <col min="14099" max="14099" width="8.75" style="3" customWidth="1"/>
    <col min="14100" max="14101" width="6.375" style="3" customWidth="1"/>
    <col min="14102" max="14102" width="6.125" style="3" customWidth="1"/>
    <col min="14103" max="14336" width="9" style="3"/>
    <col min="14337" max="14337" width="3.375" style="3" customWidth="1"/>
    <col min="14338" max="14338" width="11.5" style="3" customWidth="1"/>
    <col min="14339" max="14339" width="7.75" style="3" customWidth="1"/>
    <col min="14340" max="14340" width="7.625" style="3" customWidth="1"/>
    <col min="14341" max="14341" width="7.125" style="3" customWidth="1"/>
    <col min="14342" max="14342" width="7.5" style="3" customWidth="1"/>
    <col min="14343" max="14343" width="7.25" style="3" customWidth="1"/>
    <col min="14344" max="14344" width="7.125" style="3" customWidth="1"/>
    <col min="14345" max="14346" width="7.625" style="3" customWidth="1"/>
    <col min="14347" max="14347" width="7.125" style="3" customWidth="1"/>
    <col min="14348" max="14348" width="12.25" style="3" customWidth="1"/>
    <col min="14349" max="14349" width="8.125" style="3" customWidth="1"/>
    <col min="14350" max="14350" width="6.875" style="3" customWidth="1"/>
    <col min="14351" max="14351" width="7" style="3" customWidth="1"/>
    <col min="14352" max="14352" width="7.25" style="3" customWidth="1"/>
    <col min="14353" max="14353" width="6.25" style="3" customWidth="1"/>
    <col min="14354" max="14354" width="6.125" style="3" customWidth="1"/>
    <col min="14355" max="14355" width="8.75" style="3" customWidth="1"/>
    <col min="14356" max="14357" width="6.375" style="3" customWidth="1"/>
    <col min="14358" max="14358" width="6.125" style="3" customWidth="1"/>
    <col min="14359" max="14592" width="9" style="3"/>
    <col min="14593" max="14593" width="3.375" style="3" customWidth="1"/>
    <col min="14594" max="14594" width="11.5" style="3" customWidth="1"/>
    <col min="14595" max="14595" width="7.75" style="3" customWidth="1"/>
    <col min="14596" max="14596" width="7.625" style="3" customWidth="1"/>
    <col min="14597" max="14597" width="7.125" style="3" customWidth="1"/>
    <col min="14598" max="14598" width="7.5" style="3" customWidth="1"/>
    <col min="14599" max="14599" width="7.25" style="3" customWidth="1"/>
    <col min="14600" max="14600" width="7.125" style="3" customWidth="1"/>
    <col min="14601" max="14602" width="7.625" style="3" customWidth="1"/>
    <col min="14603" max="14603" width="7.125" style="3" customWidth="1"/>
    <col min="14604" max="14604" width="12.25" style="3" customWidth="1"/>
    <col min="14605" max="14605" width="8.125" style="3" customWidth="1"/>
    <col min="14606" max="14606" width="6.875" style="3" customWidth="1"/>
    <col min="14607" max="14607" width="7" style="3" customWidth="1"/>
    <col min="14608" max="14608" width="7.25" style="3" customWidth="1"/>
    <col min="14609" max="14609" width="6.25" style="3" customWidth="1"/>
    <col min="14610" max="14610" width="6.125" style="3" customWidth="1"/>
    <col min="14611" max="14611" width="8.75" style="3" customWidth="1"/>
    <col min="14612" max="14613" width="6.375" style="3" customWidth="1"/>
    <col min="14614" max="14614" width="6.125" style="3" customWidth="1"/>
    <col min="14615" max="14848" width="9" style="3"/>
    <col min="14849" max="14849" width="3.375" style="3" customWidth="1"/>
    <col min="14850" max="14850" width="11.5" style="3" customWidth="1"/>
    <col min="14851" max="14851" width="7.75" style="3" customWidth="1"/>
    <col min="14852" max="14852" width="7.625" style="3" customWidth="1"/>
    <col min="14853" max="14853" width="7.125" style="3" customWidth="1"/>
    <col min="14854" max="14854" width="7.5" style="3" customWidth="1"/>
    <col min="14855" max="14855" width="7.25" style="3" customWidth="1"/>
    <col min="14856" max="14856" width="7.125" style="3" customWidth="1"/>
    <col min="14857" max="14858" width="7.625" style="3" customWidth="1"/>
    <col min="14859" max="14859" width="7.125" style="3" customWidth="1"/>
    <col min="14860" max="14860" width="12.25" style="3" customWidth="1"/>
    <col min="14861" max="14861" width="8.125" style="3" customWidth="1"/>
    <col min="14862" max="14862" width="6.875" style="3" customWidth="1"/>
    <col min="14863" max="14863" width="7" style="3" customWidth="1"/>
    <col min="14864" max="14864" width="7.25" style="3" customWidth="1"/>
    <col min="14865" max="14865" width="6.25" style="3" customWidth="1"/>
    <col min="14866" max="14866" width="6.125" style="3" customWidth="1"/>
    <col min="14867" max="14867" width="8.75" style="3" customWidth="1"/>
    <col min="14868" max="14869" width="6.375" style="3" customWidth="1"/>
    <col min="14870" max="14870" width="6.125" style="3" customWidth="1"/>
    <col min="14871" max="15104" width="9" style="3"/>
    <col min="15105" max="15105" width="3.375" style="3" customWidth="1"/>
    <col min="15106" max="15106" width="11.5" style="3" customWidth="1"/>
    <col min="15107" max="15107" width="7.75" style="3" customWidth="1"/>
    <col min="15108" max="15108" width="7.625" style="3" customWidth="1"/>
    <col min="15109" max="15109" width="7.125" style="3" customWidth="1"/>
    <col min="15110" max="15110" width="7.5" style="3" customWidth="1"/>
    <col min="15111" max="15111" width="7.25" style="3" customWidth="1"/>
    <col min="15112" max="15112" width="7.125" style="3" customWidth="1"/>
    <col min="15113" max="15114" width="7.625" style="3" customWidth="1"/>
    <col min="15115" max="15115" width="7.125" style="3" customWidth="1"/>
    <col min="15116" max="15116" width="12.25" style="3" customWidth="1"/>
    <col min="15117" max="15117" width="8.125" style="3" customWidth="1"/>
    <col min="15118" max="15118" width="6.875" style="3" customWidth="1"/>
    <col min="15119" max="15119" width="7" style="3" customWidth="1"/>
    <col min="15120" max="15120" width="7.25" style="3" customWidth="1"/>
    <col min="15121" max="15121" width="6.25" style="3" customWidth="1"/>
    <col min="15122" max="15122" width="6.125" style="3" customWidth="1"/>
    <col min="15123" max="15123" width="8.75" style="3" customWidth="1"/>
    <col min="15124" max="15125" width="6.375" style="3" customWidth="1"/>
    <col min="15126" max="15126" width="6.125" style="3" customWidth="1"/>
    <col min="15127" max="15360" width="9" style="3"/>
    <col min="15361" max="15361" width="3.375" style="3" customWidth="1"/>
    <col min="15362" max="15362" width="11.5" style="3" customWidth="1"/>
    <col min="15363" max="15363" width="7.75" style="3" customWidth="1"/>
    <col min="15364" max="15364" width="7.625" style="3" customWidth="1"/>
    <col min="15365" max="15365" width="7.125" style="3" customWidth="1"/>
    <col min="15366" max="15366" width="7.5" style="3" customWidth="1"/>
    <col min="15367" max="15367" width="7.25" style="3" customWidth="1"/>
    <col min="15368" max="15368" width="7.125" style="3" customWidth="1"/>
    <col min="15369" max="15370" width="7.625" style="3" customWidth="1"/>
    <col min="15371" max="15371" width="7.125" style="3" customWidth="1"/>
    <col min="15372" max="15372" width="12.25" style="3" customWidth="1"/>
    <col min="15373" max="15373" width="8.125" style="3" customWidth="1"/>
    <col min="15374" max="15374" width="6.875" style="3" customWidth="1"/>
    <col min="15375" max="15375" width="7" style="3" customWidth="1"/>
    <col min="15376" max="15376" width="7.25" style="3" customWidth="1"/>
    <col min="15377" max="15377" width="6.25" style="3" customWidth="1"/>
    <col min="15378" max="15378" width="6.125" style="3" customWidth="1"/>
    <col min="15379" max="15379" width="8.75" style="3" customWidth="1"/>
    <col min="15380" max="15381" width="6.375" style="3" customWidth="1"/>
    <col min="15382" max="15382" width="6.125" style="3" customWidth="1"/>
    <col min="15383" max="15616" width="9" style="3"/>
    <col min="15617" max="15617" width="3.375" style="3" customWidth="1"/>
    <col min="15618" max="15618" width="11.5" style="3" customWidth="1"/>
    <col min="15619" max="15619" width="7.75" style="3" customWidth="1"/>
    <col min="15620" max="15620" width="7.625" style="3" customWidth="1"/>
    <col min="15621" max="15621" width="7.125" style="3" customWidth="1"/>
    <col min="15622" max="15622" width="7.5" style="3" customWidth="1"/>
    <col min="15623" max="15623" width="7.25" style="3" customWidth="1"/>
    <col min="15624" max="15624" width="7.125" style="3" customWidth="1"/>
    <col min="15625" max="15626" width="7.625" style="3" customWidth="1"/>
    <col min="15627" max="15627" width="7.125" style="3" customWidth="1"/>
    <col min="15628" max="15628" width="12.25" style="3" customWidth="1"/>
    <col min="15629" max="15629" width="8.125" style="3" customWidth="1"/>
    <col min="15630" max="15630" width="6.875" style="3" customWidth="1"/>
    <col min="15631" max="15631" width="7" style="3" customWidth="1"/>
    <col min="15632" max="15632" width="7.25" style="3" customWidth="1"/>
    <col min="15633" max="15633" width="6.25" style="3" customWidth="1"/>
    <col min="15634" max="15634" width="6.125" style="3" customWidth="1"/>
    <col min="15635" max="15635" width="8.75" style="3" customWidth="1"/>
    <col min="15636" max="15637" width="6.375" style="3" customWidth="1"/>
    <col min="15638" max="15638" width="6.125" style="3" customWidth="1"/>
    <col min="15639" max="15872" width="9" style="3"/>
    <col min="15873" max="15873" width="3.375" style="3" customWidth="1"/>
    <col min="15874" max="15874" width="11.5" style="3" customWidth="1"/>
    <col min="15875" max="15875" width="7.75" style="3" customWidth="1"/>
    <col min="15876" max="15876" width="7.625" style="3" customWidth="1"/>
    <col min="15877" max="15877" width="7.125" style="3" customWidth="1"/>
    <col min="15878" max="15878" width="7.5" style="3" customWidth="1"/>
    <col min="15879" max="15879" width="7.25" style="3" customWidth="1"/>
    <col min="15880" max="15880" width="7.125" style="3" customWidth="1"/>
    <col min="15881" max="15882" width="7.625" style="3" customWidth="1"/>
    <col min="15883" max="15883" width="7.125" style="3" customWidth="1"/>
    <col min="15884" max="15884" width="12.25" style="3" customWidth="1"/>
    <col min="15885" max="15885" width="8.125" style="3" customWidth="1"/>
    <col min="15886" max="15886" width="6.875" style="3" customWidth="1"/>
    <col min="15887" max="15887" width="7" style="3" customWidth="1"/>
    <col min="15888" max="15888" width="7.25" style="3" customWidth="1"/>
    <col min="15889" max="15889" width="6.25" style="3" customWidth="1"/>
    <col min="15890" max="15890" width="6.125" style="3" customWidth="1"/>
    <col min="15891" max="15891" width="8.75" style="3" customWidth="1"/>
    <col min="15892" max="15893" width="6.375" style="3" customWidth="1"/>
    <col min="15894" max="15894" width="6.125" style="3" customWidth="1"/>
    <col min="15895" max="16128" width="9" style="3"/>
    <col min="16129" max="16129" width="3.375" style="3" customWidth="1"/>
    <col min="16130" max="16130" width="11.5" style="3" customWidth="1"/>
    <col min="16131" max="16131" width="7.75" style="3" customWidth="1"/>
    <col min="16132" max="16132" width="7.625" style="3" customWidth="1"/>
    <col min="16133" max="16133" width="7.125" style="3" customWidth="1"/>
    <col min="16134" max="16134" width="7.5" style="3" customWidth="1"/>
    <col min="16135" max="16135" width="7.25" style="3" customWidth="1"/>
    <col min="16136" max="16136" width="7.125" style="3" customWidth="1"/>
    <col min="16137" max="16138" width="7.625" style="3" customWidth="1"/>
    <col min="16139" max="16139" width="7.125" style="3" customWidth="1"/>
    <col min="16140" max="16140" width="12.25" style="3" customWidth="1"/>
    <col min="16141" max="16141" width="8.125" style="3" customWidth="1"/>
    <col min="16142" max="16142" width="6.875" style="3" customWidth="1"/>
    <col min="16143" max="16143" width="7" style="3" customWidth="1"/>
    <col min="16144" max="16144" width="7.25" style="3" customWidth="1"/>
    <col min="16145" max="16145" width="6.25" style="3" customWidth="1"/>
    <col min="16146" max="16146" width="6.125" style="3" customWidth="1"/>
    <col min="16147" max="16147" width="8.75" style="3" customWidth="1"/>
    <col min="16148" max="16149" width="6.375" style="3" customWidth="1"/>
    <col min="16150" max="16150" width="6.125" style="3" customWidth="1"/>
    <col min="16151" max="16384" width="9" style="3"/>
  </cols>
  <sheetData>
    <row r="1" spans="1:22" ht="23.25" customHeight="1" thickBo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1</v>
      </c>
      <c r="M1" s="2"/>
      <c r="N1" s="2"/>
      <c r="O1" s="2"/>
      <c r="P1" s="2"/>
      <c r="Q1" s="2"/>
      <c r="R1" s="2"/>
      <c r="S1" s="2"/>
      <c r="T1" s="2"/>
      <c r="U1" s="2"/>
    </row>
    <row r="2" spans="1:22" ht="24.75" customHeight="1">
      <c r="A2" s="1"/>
      <c r="B2" s="4" t="s">
        <v>2</v>
      </c>
      <c r="C2" s="5" t="s">
        <v>3</v>
      </c>
      <c r="D2" s="5"/>
      <c r="E2" s="5"/>
      <c r="F2" s="5" t="s">
        <v>4</v>
      </c>
      <c r="G2" s="5"/>
      <c r="H2" s="5"/>
      <c r="I2" s="5" t="s">
        <v>5</v>
      </c>
      <c r="J2" s="5"/>
      <c r="K2" s="6"/>
      <c r="L2" s="4" t="s">
        <v>2</v>
      </c>
      <c r="M2" s="7" t="s">
        <v>3</v>
      </c>
      <c r="N2" s="5" t="s">
        <v>6</v>
      </c>
      <c r="O2" s="5"/>
      <c r="P2" s="7" t="s">
        <v>4</v>
      </c>
      <c r="Q2" s="5" t="s">
        <v>6</v>
      </c>
      <c r="R2" s="5"/>
      <c r="S2" s="7" t="s">
        <v>7</v>
      </c>
      <c r="T2" s="5" t="s">
        <v>6</v>
      </c>
      <c r="U2" s="8"/>
      <c r="V2" s="9" t="s">
        <v>8</v>
      </c>
    </row>
    <row r="3" spans="1:22" ht="24" customHeight="1" thickBot="1">
      <c r="A3" s="1"/>
      <c r="B3" s="10" t="s">
        <v>9</v>
      </c>
      <c r="C3" s="11">
        <v>2020</v>
      </c>
      <c r="D3" s="12">
        <v>2021</v>
      </c>
      <c r="E3" s="13" t="s">
        <v>10</v>
      </c>
      <c r="F3" s="11">
        <v>2020</v>
      </c>
      <c r="G3" s="11">
        <v>2021</v>
      </c>
      <c r="H3" s="14" t="s">
        <v>11</v>
      </c>
      <c r="I3" s="15">
        <v>2020</v>
      </c>
      <c r="J3" s="15">
        <v>2021</v>
      </c>
      <c r="K3" s="16" t="s">
        <v>12</v>
      </c>
      <c r="L3" s="10" t="s">
        <v>9</v>
      </c>
      <c r="M3" s="11">
        <v>2021</v>
      </c>
      <c r="N3" s="11">
        <v>2020</v>
      </c>
      <c r="O3" s="11">
        <v>2021</v>
      </c>
      <c r="P3" s="11">
        <v>2021</v>
      </c>
      <c r="Q3" s="11">
        <v>2020</v>
      </c>
      <c r="R3" s="11">
        <v>2021</v>
      </c>
      <c r="S3" s="11">
        <v>2021</v>
      </c>
      <c r="T3" s="11">
        <v>2020</v>
      </c>
      <c r="U3" s="11">
        <v>2021</v>
      </c>
      <c r="V3" s="17"/>
    </row>
    <row r="4" spans="1:22" ht="18" customHeight="1">
      <c r="A4" s="1"/>
      <c r="B4" s="18" t="s">
        <v>13</v>
      </c>
      <c r="C4" s="19">
        <f>SUM(C5:C14)</f>
        <v>110011.6</v>
      </c>
      <c r="D4" s="19">
        <f>SUM(D5:D14)</f>
        <v>108292.20000000001</v>
      </c>
      <c r="E4" s="20">
        <f>(D4/C4-1)*100</f>
        <v>-1.56292609143035</v>
      </c>
      <c r="F4" s="19">
        <f>SUM(F5:F14)</f>
        <v>3359.3</v>
      </c>
      <c r="G4" s="19">
        <f>SUM(G5:G14)</f>
        <v>3900.9</v>
      </c>
      <c r="H4" s="20">
        <f>(G4/F4-1)*100</f>
        <v>16.122406453725468</v>
      </c>
      <c r="I4" s="19">
        <f>SUM(I5:I14)</f>
        <v>137045.80000000002</v>
      </c>
      <c r="J4" s="19">
        <f>SUM(J5:J14)</f>
        <v>138202.9</v>
      </c>
      <c r="K4" s="21">
        <f>(J4/I4-1)*100</f>
        <v>0.84431627966707889</v>
      </c>
      <c r="L4" s="18" t="s">
        <v>13</v>
      </c>
      <c r="M4" s="22">
        <f>D4</f>
        <v>108292.20000000001</v>
      </c>
      <c r="N4" s="23">
        <f>C4/$C$79*100</f>
        <v>83.396771369116891</v>
      </c>
      <c r="O4" s="23">
        <f>D4/$D$79*100</f>
        <v>81.617115052998429</v>
      </c>
      <c r="P4" s="22">
        <f>F4</f>
        <v>3359.3</v>
      </c>
      <c r="Q4" s="24">
        <f>F4/$F$79*100</f>
        <v>35.703809199897975</v>
      </c>
      <c r="R4" s="24">
        <f>G4/$G$79*100</f>
        <v>37.985296265640976</v>
      </c>
      <c r="S4" s="25">
        <f>J4</f>
        <v>138202.9</v>
      </c>
      <c r="T4" s="26">
        <f>I4/$I$79*100</f>
        <v>74.421996786261403</v>
      </c>
      <c r="U4" s="27">
        <f>J4/$J$79*100</f>
        <v>72.283968568117047</v>
      </c>
      <c r="V4" s="28">
        <f t="shared" ref="V4:V9" si="0">(M4+P4)/S4</f>
        <v>0.80788102130997264</v>
      </c>
    </row>
    <row r="5" spans="1:22" ht="18" customHeight="1">
      <c r="A5" s="1">
        <v>1</v>
      </c>
      <c r="B5" s="29" t="s">
        <v>14</v>
      </c>
      <c r="C5" s="30">
        <v>90759.7</v>
      </c>
      <c r="D5" s="31">
        <v>86857</v>
      </c>
      <c r="E5" s="20">
        <f t="shared" ref="E5:E40" si="1">(D5/C5-1)*100</f>
        <v>-4.3000362495689171</v>
      </c>
      <c r="F5" s="30"/>
      <c r="G5" s="30"/>
      <c r="H5" s="32"/>
      <c r="I5" s="33">
        <v>106473.2</v>
      </c>
      <c r="J5" s="33">
        <v>103279</v>
      </c>
      <c r="K5" s="34">
        <f t="shared" ref="K5:K42" si="2">(J5/I5-1)*100</f>
        <v>-3.0000037568139182</v>
      </c>
      <c r="L5" s="29" t="s">
        <v>14</v>
      </c>
      <c r="M5" s="35">
        <f t="shared" ref="M5:M40" si="3">D5</f>
        <v>86857</v>
      </c>
      <c r="N5" s="36">
        <f>C5/$C$79*100</f>
        <v>68.802434928949651</v>
      </c>
      <c r="O5" s="36">
        <f>D5/$D$79*100</f>
        <v>65.461942431294986</v>
      </c>
      <c r="P5" s="35"/>
      <c r="Q5" s="36"/>
      <c r="R5" s="36"/>
      <c r="S5" s="37">
        <f t="shared" ref="S5:S23" si="4">I5</f>
        <v>106473.2</v>
      </c>
      <c r="T5" s="36">
        <f>I5/$I$79*100</f>
        <v>57.819708070024525</v>
      </c>
      <c r="U5" s="38">
        <f>J5/$J$79*100</f>
        <v>54.017795500286624</v>
      </c>
      <c r="V5" s="39">
        <f t="shared" si="0"/>
        <v>0.81576396689495578</v>
      </c>
    </row>
    <row r="6" spans="1:22" ht="18" customHeight="1">
      <c r="A6" s="1">
        <v>2</v>
      </c>
      <c r="B6" s="29" t="s">
        <v>15</v>
      </c>
      <c r="C6" s="30">
        <v>6778.2</v>
      </c>
      <c r="D6" s="31">
        <v>7779.3</v>
      </c>
      <c r="E6" s="20">
        <f t="shared" si="1"/>
        <v>14.769407807382496</v>
      </c>
      <c r="F6" s="30">
        <v>3359.3</v>
      </c>
      <c r="G6" s="30">
        <v>3900.9</v>
      </c>
      <c r="H6" s="32">
        <f>(G6/F6-1)*100</f>
        <v>16.122406453725468</v>
      </c>
      <c r="I6" s="40">
        <v>10025.6</v>
      </c>
      <c r="J6" s="40">
        <v>11813.4</v>
      </c>
      <c r="K6" s="34">
        <f t="shared" si="2"/>
        <v>17.832349186083608</v>
      </c>
      <c r="L6" s="29" t="s">
        <v>15</v>
      </c>
      <c r="M6" s="35">
        <f t="shared" si="3"/>
        <v>7779.3</v>
      </c>
      <c r="N6" s="36">
        <f>C6/$C$79*100</f>
        <v>5.1383671875888366</v>
      </c>
      <c r="O6" s="36">
        <f>D6/$D$79*100</f>
        <v>5.8630632966343885</v>
      </c>
      <c r="P6" s="35">
        <f>F6</f>
        <v>3359.3</v>
      </c>
      <c r="Q6" s="41">
        <f>F6/$F$79*100</f>
        <v>35.703809199897975</v>
      </c>
      <c r="R6" s="41">
        <f>G6/$G$79*100</f>
        <v>37.985296265640976</v>
      </c>
      <c r="S6" s="37">
        <f t="shared" si="4"/>
        <v>10025.6</v>
      </c>
      <c r="T6" s="36">
        <f>I6/$I$79*100</f>
        <v>5.4443490495902997</v>
      </c>
      <c r="U6" s="38">
        <f>J6/$J$79*100</f>
        <v>6.1787374525613714</v>
      </c>
      <c r="V6" s="39">
        <f t="shared" si="0"/>
        <v>1.111015799553144</v>
      </c>
    </row>
    <row r="7" spans="1:22" ht="18" customHeight="1">
      <c r="A7" s="1">
        <v>3</v>
      </c>
      <c r="B7" s="29" t="s">
        <v>16</v>
      </c>
      <c r="C7" s="30">
        <v>6160</v>
      </c>
      <c r="D7" s="31">
        <v>7034.4</v>
      </c>
      <c r="E7" s="20">
        <f t="shared" si="1"/>
        <v>14.194805194805182</v>
      </c>
      <c r="F7" s="30"/>
      <c r="G7" s="30"/>
      <c r="H7" s="42"/>
      <c r="I7" s="40">
        <v>8318.6</v>
      </c>
      <c r="J7" s="40">
        <v>9633.4</v>
      </c>
      <c r="K7" s="34">
        <f t="shared" si="2"/>
        <v>15.805544202149392</v>
      </c>
      <c r="L7" s="29" t="s">
        <v>16</v>
      </c>
      <c r="M7" s="35">
        <f t="shared" si="3"/>
        <v>7034.4</v>
      </c>
      <c r="N7" s="36">
        <f>C7/$C$79*100</f>
        <v>4.6697267527584367</v>
      </c>
      <c r="O7" s="36">
        <f>D7/$D$79*100</f>
        <v>5.3016508495423675</v>
      </c>
      <c r="P7" s="35"/>
      <c r="Q7" s="36"/>
      <c r="R7" s="36"/>
      <c r="S7" s="37">
        <f t="shared" si="4"/>
        <v>8318.6</v>
      </c>
      <c r="T7" s="36">
        <f>I7/$I$79*100</f>
        <v>4.5173717287665438</v>
      </c>
      <c r="U7" s="38">
        <f>J7/$J$79*100</f>
        <v>5.0385366935433256</v>
      </c>
      <c r="V7" s="39">
        <f t="shared" si="0"/>
        <v>0.84562306157286071</v>
      </c>
    </row>
    <row r="8" spans="1:22" ht="18" customHeight="1">
      <c r="A8" s="1">
        <v>4</v>
      </c>
      <c r="B8" s="29" t="s">
        <v>17</v>
      </c>
      <c r="C8" s="30">
        <v>4536</v>
      </c>
      <c r="D8" s="31">
        <v>4652.1000000000004</v>
      </c>
      <c r="E8" s="20">
        <f t="shared" si="1"/>
        <v>2.5595238095238226</v>
      </c>
      <c r="F8" s="30"/>
      <c r="G8" s="30"/>
      <c r="H8" s="42"/>
      <c r="I8" s="40">
        <v>6707.9</v>
      </c>
      <c r="J8" s="40">
        <v>7055.6</v>
      </c>
      <c r="K8" s="34">
        <f t="shared" si="2"/>
        <v>5.1834404209961438</v>
      </c>
      <c r="L8" s="29" t="s">
        <v>17</v>
      </c>
      <c r="M8" s="35">
        <f t="shared" si="3"/>
        <v>4652.1000000000004</v>
      </c>
      <c r="N8" s="36">
        <f>C8/$C$79*100</f>
        <v>3.4386169724857578</v>
      </c>
      <c r="O8" s="36">
        <f>D8/$D$79*100</f>
        <v>3.5061710902359904</v>
      </c>
      <c r="P8" s="35"/>
      <c r="Q8" s="36"/>
      <c r="R8" s="36"/>
      <c r="S8" s="37">
        <f t="shared" si="4"/>
        <v>6707.9</v>
      </c>
      <c r="T8" s="36">
        <f>I8/$I$79*100</f>
        <v>3.6426896135639528</v>
      </c>
      <c r="U8" s="38">
        <f>J8/$J$79*100</f>
        <v>3.6902754473980415</v>
      </c>
      <c r="V8" s="39">
        <f t="shared" si="0"/>
        <v>0.69352554450722292</v>
      </c>
    </row>
    <row r="9" spans="1:22" ht="18" customHeight="1">
      <c r="A9" s="1">
        <v>5</v>
      </c>
      <c r="B9" s="29" t="s">
        <v>18</v>
      </c>
      <c r="C9" s="30">
        <v>1344.1</v>
      </c>
      <c r="D9" s="31">
        <v>1525</v>
      </c>
      <c r="E9" s="20">
        <f t="shared" si="1"/>
        <v>13.458820028271724</v>
      </c>
      <c r="F9" s="30"/>
      <c r="G9" s="30"/>
      <c r="H9" s="42"/>
      <c r="I9" s="40">
        <v>2095.9</v>
      </c>
      <c r="J9" s="40">
        <v>2325</v>
      </c>
      <c r="K9" s="34">
        <f t="shared" si="2"/>
        <v>10.930865022186165</v>
      </c>
      <c r="L9" s="29" t="s">
        <v>18</v>
      </c>
      <c r="M9" s="35">
        <f t="shared" si="3"/>
        <v>1525</v>
      </c>
      <c r="N9" s="36">
        <f>C9/$C$79*100</f>
        <v>1.0189252805815932</v>
      </c>
      <c r="O9" s="36">
        <f>D9/$D$79*100</f>
        <v>1.1493542513294823</v>
      </c>
      <c r="P9" s="35"/>
      <c r="Q9" s="36"/>
      <c r="R9" s="36"/>
      <c r="S9" s="37">
        <f t="shared" si="4"/>
        <v>2095.9</v>
      </c>
      <c r="T9" s="36">
        <f>I9/$I$79*100</f>
        <v>1.1381674087372635</v>
      </c>
      <c r="U9" s="38">
        <f>J9/$J$79*100</f>
        <v>1.2160398003288799</v>
      </c>
      <c r="V9" s="39">
        <f t="shared" si="0"/>
        <v>0.72761105014552219</v>
      </c>
    </row>
    <row r="10" spans="1:22" ht="18" customHeight="1">
      <c r="A10" s="1">
        <v>6</v>
      </c>
      <c r="B10" s="29" t="s">
        <v>19</v>
      </c>
      <c r="C10" s="30"/>
      <c r="D10" s="31"/>
      <c r="E10" s="20"/>
      <c r="F10" s="30"/>
      <c r="G10" s="30"/>
      <c r="H10" s="42"/>
      <c r="I10" s="40">
        <v>1990</v>
      </c>
      <c r="J10" s="40">
        <v>2356</v>
      </c>
      <c r="K10" s="34">
        <f t="shared" si="2"/>
        <v>18.391959798994971</v>
      </c>
      <c r="L10" s="29" t="s">
        <v>19</v>
      </c>
      <c r="M10" s="35"/>
      <c r="N10" s="36"/>
      <c r="O10" s="36"/>
      <c r="P10" s="35"/>
      <c r="Q10" s="36"/>
      <c r="R10" s="36"/>
      <c r="S10" s="37">
        <f t="shared" si="4"/>
        <v>1990</v>
      </c>
      <c r="T10" s="36">
        <f>I10/$I$79*100</f>
        <v>1.0806589738952976</v>
      </c>
      <c r="U10" s="38">
        <f>J10/$J$79*100</f>
        <v>1.2322536643332649</v>
      </c>
      <c r="V10" s="39"/>
    </row>
    <row r="11" spans="1:22" ht="18" customHeight="1">
      <c r="A11" s="1">
        <v>7</v>
      </c>
      <c r="B11" s="29" t="s">
        <v>20</v>
      </c>
      <c r="C11" s="30"/>
      <c r="D11" s="31"/>
      <c r="E11" s="20"/>
      <c r="F11" s="30"/>
      <c r="G11" s="30"/>
      <c r="H11" s="42"/>
      <c r="I11" s="40">
        <v>446.7</v>
      </c>
      <c r="J11" s="40">
        <v>562</v>
      </c>
      <c r="K11" s="34">
        <f t="shared" si="2"/>
        <v>25.811506603984789</v>
      </c>
      <c r="L11" s="29" t="s">
        <v>20</v>
      </c>
      <c r="M11" s="35"/>
      <c r="N11" s="36"/>
      <c r="O11" s="36"/>
      <c r="P11" s="35"/>
      <c r="Q11" s="36"/>
      <c r="R11" s="36"/>
      <c r="S11" s="37">
        <f t="shared" si="4"/>
        <v>446.7</v>
      </c>
      <c r="T11" s="36">
        <f>I11/$I$79*100</f>
        <v>0.2425780721804168</v>
      </c>
      <c r="U11" s="38">
        <f>J11/$J$79*100</f>
        <v>0.29394166356336798</v>
      </c>
      <c r="V11" s="39"/>
    </row>
    <row r="12" spans="1:22" ht="18" customHeight="1">
      <c r="A12" s="1">
        <v>8</v>
      </c>
      <c r="B12" s="29" t="s">
        <v>21</v>
      </c>
      <c r="C12" s="30"/>
      <c r="D12" s="31"/>
      <c r="E12" s="20"/>
      <c r="F12" s="30"/>
      <c r="G12" s="30"/>
      <c r="H12" s="42"/>
      <c r="I12" s="40">
        <v>380.3</v>
      </c>
      <c r="J12" s="40">
        <v>532</v>
      </c>
      <c r="K12" s="34">
        <f t="shared" si="2"/>
        <v>39.889560872994998</v>
      </c>
      <c r="L12" s="29" t="s">
        <v>21</v>
      </c>
      <c r="M12" s="35"/>
      <c r="N12" s="36"/>
      <c r="O12" s="36"/>
      <c r="P12" s="35"/>
      <c r="Q12" s="36"/>
      <c r="R12" s="36"/>
      <c r="S12" s="37">
        <f t="shared" si="4"/>
        <v>380.3</v>
      </c>
      <c r="T12" s="36">
        <f>I12/$I$79*100</f>
        <v>0.20651990340320686</v>
      </c>
      <c r="U12" s="38">
        <f>J12/$J$79*100</f>
        <v>0.27825082743009211</v>
      </c>
      <c r="V12" s="39"/>
    </row>
    <row r="13" spans="1:22" ht="18" customHeight="1">
      <c r="A13" s="1">
        <v>9</v>
      </c>
      <c r="B13" s="29" t="s">
        <v>22</v>
      </c>
      <c r="C13" s="30">
        <v>372.3</v>
      </c>
      <c r="D13" s="31">
        <v>375.1</v>
      </c>
      <c r="E13" s="20">
        <f t="shared" si="1"/>
        <v>0.75208165457965048</v>
      </c>
      <c r="F13" s="30"/>
      <c r="G13" s="30"/>
      <c r="H13" s="42"/>
      <c r="I13" s="40">
        <v>549</v>
      </c>
      <c r="J13" s="40">
        <v>581.9</v>
      </c>
      <c r="K13" s="34">
        <f t="shared" si="2"/>
        <v>5.9927140255009004</v>
      </c>
      <c r="L13" s="29" t="s">
        <v>22</v>
      </c>
      <c r="M13" s="35">
        <f t="shared" si="3"/>
        <v>375.1</v>
      </c>
      <c r="N13" s="36">
        <f>C13/$C$79*100</f>
        <v>0.28223040098246199</v>
      </c>
      <c r="O13" s="36">
        <f>D13/$D$79*100</f>
        <v>0.28270346208110747</v>
      </c>
      <c r="P13" s="35"/>
      <c r="Q13" s="36"/>
      <c r="R13" s="36"/>
      <c r="S13" s="37">
        <f t="shared" si="4"/>
        <v>549</v>
      </c>
      <c r="T13" s="36">
        <f>I13/$I$79*100</f>
        <v>0.29813154606458209</v>
      </c>
      <c r="U13" s="38">
        <f>J13/$J$79*100</f>
        <v>0.30434991819844098</v>
      </c>
      <c r="V13" s="39">
        <f t="shared" ref="V13:V21" si="5">(M13+P13)/S13</f>
        <v>0.68324225865209476</v>
      </c>
    </row>
    <row r="14" spans="1:22" ht="18" customHeight="1">
      <c r="A14" s="1">
        <v>10</v>
      </c>
      <c r="B14" s="29" t="s">
        <v>23</v>
      </c>
      <c r="C14" s="30">
        <v>61.3</v>
      </c>
      <c r="D14" s="31">
        <v>69.3</v>
      </c>
      <c r="E14" s="20">
        <f t="shared" si="1"/>
        <v>13.050570962479613</v>
      </c>
      <c r="F14" s="30"/>
      <c r="G14" s="30"/>
      <c r="H14" s="42"/>
      <c r="I14" s="40">
        <v>58.6</v>
      </c>
      <c r="J14" s="40">
        <v>64.599999999999994</v>
      </c>
      <c r="K14" s="34">
        <f t="shared" si="2"/>
        <v>10.238907849829349</v>
      </c>
      <c r="L14" s="29" t="s">
        <v>23</v>
      </c>
      <c r="M14" s="35">
        <f t="shared" si="3"/>
        <v>69.3</v>
      </c>
      <c r="N14" s="36">
        <f>C14/$C$79*100</f>
        <v>4.6469845770144833E-2</v>
      </c>
      <c r="O14" s="36">
        <f>D14/$D$79*100</f>
        <v>5.22296718800873E-2</v>
      </c>
      <c r="P14" s="35"/>
      <c r="Q14" s="36"/>
      <c r="R14" s="36"/>
      <c r="S14" s="37">
        <f t="shared" si="4"/>
        <v>58.6</v>
      </c>
      <c r="T14" s="36">
        <f>I14/$I$79*100</f>
        <v>3.182242003530876E-2</v>
      </c>
      <c r="U14" s="38">
        <f>J14/$J$79*100</f>
        <v>3.3787600473654041E-2</v>
      </c>
      <c r="V14" s="39">
        <f t="shared" si="5"/>
        <v>1.18259385665529</v>
      </c>
    </row>
    <row r="15" spans="1:22" ht="2.25" hidden="1" customHeight="1">
      <c r="A15" s="1"/>
      <c r="B15" s="43" t="s">
        <v>24</v>
      </c>
      <c r="C15" s="30">
        <f>SUM(C5:C12)</f>
        <v>109578</v>
      </c>
      <c r="D15" s="31"/>
      <c r="E15" s="20">
        <f t="shared" si="1"/>
        <v>-100</v>
      </c>
      <c r="F15" s="30">
        <f>SUM(F5:F12)</f>
        <v>3359.3</v>
      </c>
      <c r="G15" s="30">
        <f>SUM(G5:G12)</f>
        <v>3900.9</v>
      </c>
      <c r="H15" s="42">
        <f>(F15/G15-1)*100</f>
        <v>-13.883975492834988</v>
      </c>
      <c r="I15" s="40">
        <f>SUM(I5:I12)</f>
        <v>136438.20000000001</v>
      </c>
      <c r="J15" s="40">
        <f>SUM(J5:J12)</f>
        <v>137556.4</v>
      </c>
      <c r="K15" s="34">
        <f t="shared" si="2"/>
        <v>0.81956519508463721</v>
      </c>
      <c r="L15" s="29"/>
      <c r="M15" s="44">
        <f t="shared" si="3"/>
        <v>0</v>
      </c>
      <c r="N15" s="36">
        <f>C15/$C$79*100</f>
        <v>83.068071122364273</v>
      </c>
      <c r="O15" s="36">
        <f>D15/$D$79*100</f>
        <v>0</v>
      </c>
      <c r="P15" s="35">
        <f>F15</f>
        <v>3359.3</v>
      </c>
      <c r="Q15" s="36">
        <f>F15/$F$79*100</f>
        <v>35.703809199897975</v>
      </c>
      <c r="R15" s="36">
        <f>G15/$G$79*100</f>
        <v>37.985296265640976</v>
      </c>
      <c r="S15" s="37">
        <f t="shared" si="4"/>
        <v>136438.20000000001</v>
      </c>
      <c r="T15" s="36">
        <f>I15/$I$79*100</f>
        <v>74.09204282016151</v>
      </c>
      <c r="U15" s="38">
        <f>J15/$J$79*100</f>
        <v>71.945831049444962</v>
      </c>
      <c r="V15" s="39">
        <f t="shared" si="5"/>
        <v>2.4621403683132728E-2</v>
      </c>
    </row>
    <row r="16" spans="1:22" ht="18" customHeight="1">
      <c r="A16" s="1"/>
      <c r="B16" s="45" t="s">
        <v>25</v>
      </c>
      <c r="C16" s="46">
        <f>SUM(C17:C42)-C36</f>
        <v>8550.4000000000015</v>
      </c>
      <c r="D16" s="46">
        <f>SUM(D17:D42)-D36</f>
        <v>9747.5000000000018</v>
      </c>
      <c r="E16" s="20">
        <f t="shared" si="1"/>
        <v>14.000514595808378</v>
      </c>
      <c r="F16" s="46"/>
      <c r="G16" s="46"/>
      <c r="H16" s="47"/>
      <c r="I16" s="48">
        <f>SUM(I17:I42)-I36</f>
        <v>17797.3</v>
      </c>
      <c r="J16" s="48">
        <f>SUM(J17:J42)-J36</f>
        <v>20374.799999999996</v>
      </c>
      <c r="K16" s="49">
        <f t="shared" si="2"/>
        <v>14.482533867496738</v>
      </c>
      <c r="L16" s="50" t="s">
        <v>25</v>
      </c>
      <c r="M16" s="44">
        <f t="shared" si="3"/>
        <v>9747.5000000000018</v>
      </c>
      <c r="N16" s="51">
        <f>C16/$C$79*100</f>
        <v>6.4818233160366461</v>
      </c>
      <c r="O16" s="51">
        <f>D16/$D$79*100</f>
        <v>7.3464462720223818</v>
      </c>
      <c r="P16" s="44"/>
      <c r="Q16" s="51"/>
      <c r="R16" s="51"/>
      <c r="S16" s="52">
        <f t="shared" si="4"/>
        <v>17797.3</v>
      </c>
      <c r="T16" s="53">
        <f>I16/$I$79*100</f>
        <v>9.664729626184311</v>
      </c>
      <c r="U16" s="54">
        <f>J16/$J$79*100</f>
        <v>10.656588268275637</v>
      </c>
      <c r="V16" s="55">
        <f t="shared" si="5"/>
        <v>0.54769543694830125</v>
      </c>
    </row>
    <row r="17" spans="1:22" ht="18" customHeight="1">
      <c r="A17" s="1">
        <v>1</v>
      </c>
      <c r="B17" s="29" t="s">
        <v>26</v>
      </c>
      <c r="C17" s="30">
        <v>2247</v>
      </c>
      <c r="D17" s="31">
        <v>2567.4</v>
      </c>
      <c r="E17" s="20">
        <f t="shared" si="1"/>
        <v>14.259012016021355</v>
      </c>
      <c r="F17" s="30"/>
      <c r="G17" s="30"/>
      <c r="H17" s="42"/>
      <c r="I17" s="40">
        <v>3565.8</v>
      </c>
      <c r="J17" s="40">
        <v>4006.6</v>
      </c>
      <c r="K17" s="34">
        <f t="shared" si="2"/>
        <v>12.361882326546624</v>
      </c>
      <c r="L17" s="29" t="s">
        <v>26</v>
      </c>
      <c r="M17" s="35">
        <f t="shared" si="3"/>
        <v>2567.4</v>
      </c>
      <c r="N17" s="36">
        <f>C17/$C$79*100</f>
        <v>1.7033889632221115</v>
      </c>
      <c r="O17" s="36">
        <f>D17/$D$79*100</f>
        <v>1.9349849867956155</v>
      </c>
      <c r="P17" s="35"/>
      <c r="Q17" s="36"/>
      <c r="R17" s="36"/>
      <c r="S17" s="37">
        <f t="shared" si="4"/>
        <v>3565.8</v>
      </c>
      <c r="T17" s="36">
        <f>I17/$I$79*100</f>
        <v>1.9363888287014333</v>
      </c>
      <c r="U17" s="38">
        <f>J17/$J$79*100</f>
        <v>2.0955634683861035</v>
      </c>
      <c r="V17" s="39">
        <f t="shared" si="5"/>
        <v>0.72000673060743736</v>
      </c>
    </row>
    <row r="18" spans="1:22" ht="18" customHeight="1">
      <c r="A18" s="1">
        <v>2</v>
      </c>
      <c r="B18" s="29" t="s">
        <v>27</v>
      </c>
      <c r="C18" s="30">
        <v>340.5</v>
      </c>
      <c r="D18" s="31">
        <v>392.5</v>
      </c>
      <c r="E18" s="20">
        <f t="shared" si="1"/>
        <v>15.271659324522769</v>
      </c>
      <c r="F18" s="30"/>
      <c r="G18" s="30"/>
      <c r="H18" s="42"/>
      <c r="I18" s="40">
        <v>2037.9</v>
      </c>
      <c r="J18" s="40">
        <v>2440</v>
      </c>
      <c r="K18" s="34">
        <f t="shared" si="2"/>
        <v>19.73109573580647</v>
      </c>
      <c r="L18" s="29" t="s">
        <v>27</v>
      </c>
      <c r="M18" s="35">
        <f t="shared" si="3"/>
        <v>392.5</v>
      </c>
      <c r="N18" s="36">
        <f>C18/$C$79*100</f>
        <v>0.25812369469387136</v>
      </c>
      <c r="O18" s="36">
        <f>D18/$D$79*100</f>
        <v>0.29581740567004711</v>
      </c>
      <c r="P18" s="35"/>
      <c r="Q18" s="36"/>
      <c r="R18" s="36"/>
      <c r="S18" s="37">
        <f t="shared" si="4"/>
        <v>2037.9</v>
      </c>
      <c r="T18" s="36">
        <f>I18/$I$79*100</f>
        <v>1.106670815528255</v>
      </c>
      <c r="U18" s="38">
        <f>J18/$J$79*100</f>
        <v>1.2761880055064374</v>
      </c>
      <c r="V18" s="39">
        <f t="shared" si="5"/>
        <v>0.19260022572255753</v>
      </c>
    </row>
    <row r="19" spans="1:22" ht="18" customHeight="1">
      <c r="A19" s="1">
        <v>3</v>
      </c>
      <c r="B19" s="29" t="s">
        <v>28</v>
      </c>
      <c r="C19" s="30">
        <v>769.6</v>
      </c>
      <c r="D19" s="31">
        <v>947</v>
      </c>
      <c r="E19" s="20">
        <f t="shared" si="1"/>
        <v>23.050935550935534</v>
      </c>
      <c r="F19" s="30"/>
      <c r="G19" s="30"/>
      <c r="H19" s="42"/>
      <c r="I19" s="40">
        <v>1159.5999999999999</v>
      </c>
      <c r="J19" s="40">
        <v>1394.7</v>
      </c>
      <c r="K19" s="34">
        <f t="shared" si="2"/>
        <v>20.274232493963453</v>
      </c>
      <c r="L19" s="29" t="s">
        <v>28</v>
      </c>
      <c r="M19" s="35">
        <f t="shared" si="3"/>
        <v>947</v>
      </c>
      <c r="N19" s="36">
        <f>C19/$C$79*100</f>
        <v>0.58341261508488518</v>
      </c>
      <c r="O19" s="36">
        <f>D19/$D$79*100</f>
        <v>0.71373014820263603</v>
      </c>
      <c r="P19" s="35"/>
      <c r="Q19" s="36"/>
      <c r="R19" s="36"/>
      <c r="S19" s="37">
        <f t="shared" si="4"/>
        <v>1159.5999999999999</v>
      </c>
      <c r="T19" s="36">
        <f>I19/$I$79*100</f>
        <v>0.6297146462959734</v>
      </c>
      <c r="U19" s="38">
        <f>J19/$J$79*100</f>
        <v>0.72946697183599529</v>
      </c>
      <c r="V19" s="39">
        <f t="shared" si="5"/>
        <v>0.81666091755777859</v>
      </c>
    </row>
    <row r="20" spans="1:22" ht="18" customHeight="1">
      <c r="A20" s="1">
        <v>4</v>
      </c>
      <c r="B20" s="29" t="s">
        <v>29</v>
      </c>
      <c r="C20" s="30">
        <v>285</v>
      </c>
      <c r="D20" s="31">
        <v>404.9</v>
      </c>
      <c r="E20" s="20">
        <f t="shared" si="1"/>
        <v>42.070175438596479</v>
      </c>
      <c r="F20" s="30"/>
      <c r="G20" s="30"/>
      <c r="H20" s="42"/>
      <c r="I20" s="40">
        <v>1099.8</v>
      </c>
      <c r="J20" s="40">
        <v>1404</v>
      </c>
      <c r="K20" s="34">
        <f t="shared" si="2"/>
        <v>27.659574468085111</v>
      </c>
      <c r="L20" s="29" t="s">
        <v>29</v>
      </c>
      <c r="M20" s="35">
        <f t="shared" si="3"/>
        <v>404.9</v>
      </c>
      <c r="N20" s="36">
        <f>C20/$C$79*100</f>
        <v>0.21605066956755753</v>
      </c>
      <c r="O20" s="36">
        <f>D20/$D$79*100</f>
        <v>0.30516297466446385</v>
      </c>
      <c r="P20" s="35"/>
      <c r="Q20" s="36"/>
      <c r="R20" s="36"/>
      <c r="S20" s="37">
        <f t="shared" si="4"/>
        <v>1099.8</v>
      </c>
      <c r="T20" s="36">
        <f>I20/$I$79*100</f>
        <v>0.5972405726080644</v>
      </c>
      <c r="U20" s="38">
        <f>J20/$J$79*100</f>
        <v>0.73433113103731074</v>
      </c>
      <c r="V20" s="39">
        <f t="shared" si="5"/>
        <v>0.36815784688125114</v>
      </c>
    </row>
    <row r="21" spans="1:22" ht="18" customHeight="1">
      <c r="A21" s="1">
        <v>5</v>
      </c>
      <c r="B21" s="29" t="s">
        <v>30</v>
      </c>
      <c r="C21" s="30">
        <v>347</v>
      </c>
      <c r="D21" s="31">
        <v>354</v>
      </c>
      <c r="E21" s="20">
        <f t="shared" si="1"/>
        <v>2.0172910662824117</v>
      </c>
      <c r="F21" s="30"/>
      <c r="G21" s="30"/>
      <c r="H21" s="42"/>
      <c r="I21" s="40">
        <v>785.6</v>
      </c>
      <c r="J21" s="40">
        <v>837</v>
      </c>
      <c r="K21" s="34">
        <f t="shared" si="2"/>
        <v>6.5427698574338056</v>
      </c>
      <c r="L21" s="29" t="s">
        <v>30</v>
      </c>
      <c r="M21" s="35">
        <f t="shared" si="3"/>
        <v>354</v>
      </c>
      <c r="N21" s="36">
        <f>C21/$C$79*100</f>
        <v>0.26305116610506124</v>
      </c>
      <c r="O21" s="36">
        <f>D21/$D$79*100</f>
        <v>0.26680092129222083</v>
      </c>
      <c r="P21" s="35"/>
      <c r="Q21" s="36"/>
      <c r="R21" s="36"/>
      <c r="S21" s="37">
        <f t="shared" si="4"/>
        <v>785.6</v>
      </c>
      <c r="T21" s="36">
        <f>I21/$I$79*100</f>
        <v>0.4266159245689175</v>
      </c>
      <c r="U21" s="38">
        <f>J21/$J$79*100</f>
        <v>0.43777432811839673</v>
      </c>
      <c r="V21" s="39">
        <f t="shared" si="5"/>
        <v>0.45061099796334009</v>
      </c>
    </row>
    <row r="22" spans="1:22" ht="18" customHeight="1">
      <c r="A22" s="1">
        <v>6</v>
      </c>
      <c r="B22" s="29" t="s">
        <v>31</v>
      </c>
      <c r="C22" s="30"/>
      <c r="D22" s="31"/>
      <c r="E22" s="20"/>
      <c r="F22" s="30"/>
      <c r="G22" s="30"/>
      <c r="H22" s="42"/>
      <c r="I22" s="40">
        <v>611.9</v>
      </c>
      <c r="J22" s="40">
        <v>695</v>
      </c>
      <c r="K22" s="34">
        <f t="shared" si="2"/>
        <v>13.580650433077302</v>
      </c>
      <c r="L22" s="29" t="s">
        <v>31</v>
      </c>
      <c r="M22" s="35"/>
      <c r="N22" s="36"/>
      <c r="O22" s="36"/>
      <c r="P22" s="35"/>
      <c r="Q22" s="36"/>
      <c r="R22" s="36"/>
      <c r="S22" s="37">
        <f t="shared" si="4"/>
        <v>611.9</v>
      </c>
      <c r="T22" s="36">
        <f>I22/$I$79*100</f>
        <v>0.33228905835504147</v>
      </c>
      <c r="U22" s="38">
        <f>J22/$J$79*100</f>
        <v>0.36350437042089101</v>
      </c>
      <c r="V22" s="39"/>
    </row>
    <row r="23" spans="1:22" ht="18" customHeight="1">
      <c r="A23" s="1">
        <v>7</v>
      </c>
      <c r="B23" s="29" t="s">
        <v>32</v>
      </c>
      <c r="C23" s="30">
        <v>524</v>
      </c>
      <c r="D23" s="31">
        <v>615</v>
      </c>
      <c r="E23" s="20">
        <f t="shared" si="1"/>
        <v>17.366412213740468</v>
      </c>
      <c r="F23" s="30"/>
      <c r="G23" s="30"/>
      <c r="H23" s="42"/>
      <c r="I23" s="56">
        <v>666.5</v>
      </c>
      <c r="J23" s="56">
        <v>792</v>
      </c>
      <c r="K23" s="34">
        <f t="shared" si="2"/>
        <v>18.829707426856721</v>
      </c>
      <c r="L23" s="29" t="s">
        <v>32</v>
      </c>
      <c r="M23" s="35">
        <f t="shared" si="3"/>
        <v>615</v>
      </c>
      <c r="N23" s="36">
        <f>C23/$C$79*100</f>
        <v>0.39723000299438649</v>
      </c>
      <c r="O23" s="36">
        <f>D23/$D$79*100</f>
        <v>0.46351007512631592</v>
      </c>
      <c r="P23" s="35"/>
      <c r="Q23" s="36"/>
      <c r="R23" s="36"/>
      <c r="S23" s="37">
        <f t="shared" si="4"/>
        <v>666.5</v>
      </c>
      <c r="T23" s="36">
        <f>I23/$I$79*100</f>
        <v>0.36193929954834969</v>
      </c>
      <c r="U23" s="38">
        <f>J23/$J$79*100</f>
        <v>0.414238073918483</v>
      </c>
      <c r="V23" s="39">
        <f>(M23+P23)/S23</f>
        <v>0.92273068267066771</v>
      </c>
    </row>
    <row r="24" spans="1:22" ht="18" customHeight="1">
      <c r="A24" s="1">
        <v>8</v>
      </c>
      <c r="B24" s="29" t="s">
        <v>33</v>
      </c>
      <c r="C24" s="30">
        <v>543.5</v>
      </c>
      <c r="D24" s="31">
        <v>589.5</v>
      </c>
      <c r="E24" s="20">
        <f>(D24/C24-1)*100</f>
        <v>8.4636614535418495</v>
      </c>
      <c r="F24" s="30"/>
      <c r="G24" s="30"/>
      <c r="H24" s="42"/>
      <c r="I24" s="40">
        <v>605.4</v>
      </c>
      <c r="J24" s="40">
        <v>662</v>
      </c>
      <c r="K24" s="34">
        <f>(J24/I24-1)*100</f>
        <v>9.3491906177733739</v>
      </c>
      <c r="L24" s="29" t="s">
        <v>33</v>
      </c>
      <c r="M24" s="35">
        <f>D24</f>
        <v>589.5</v>
      </c>
      <c r="N24" s="36">
        <f>C24/$C$79*100</f>
        <v>0.41201241722795623</v>
      </c>
      <c r="O24" s="36">
        <f>D24/$D$79*100</f>
        <v>0.44429136469424912</v>
      </c>
      <c r="P24" s="35"/>
      <c r="Q24" s="36"/>
      <c r="R24" s="36"/>
      <c r="S24" s="37">
        <f>I24</f>
        <v>605.4</v>
      </c>
      <c r="T24" s="36">
        <f>I24/$I$79*100</f>
        <v>0.32875926773679048</v>
      </c>
      <c r="U24" s="38">
        <f>J24/$J$79*100</f>
        <v>0.34624445067428755</v>
      </c>
      <c r="V24" s="39">
        <f>(M24+P24)/S24</f>
        <v>0.9737363726461844</v>
      </c>
    </row>
    <row r="25" spans="1:22" ht="18" customHeight="1">
      <c r="A25" s="1">
        <v>9</v>
      </c>
      <c r="B25" s="29" t="s">
        <v>34</v>
      </c>
      <c r="C25" s="30"/>
      <c r="D25" s="31"/>
      <c r="E25" s="20"/>
      <c r="F25" s="30"/>
      <c r="G25" s="30"/>
      <c r="H25" s="42"/>
      <c r="I25" s="40">
        <v>440.9</v>
      </c>
      <c r="J25" s="40">
        <v>467.8</v>
      </c>
      <c r="K25" s="34">
        <f>(J25/I25-1)*100</f>
        <v>6.1011567248809406</v>
      </c>
      <c r="L25" s="29" t="s">
        <v>34</v>
      </c>
      <c r="M25" s="35"/>
      <c r="N25" s="36"/>
      <c r="O25" s="36"/>
      <c r="P25" s="35"/>
      <c r="Q25" s="36"/>
      <c r="R25" s="36"/>
      <c r="S25" s="37">
        <f>I25</f>
        <v>440.9</v>
      </c>
      <c r="T25" s="36">
        <f>I25/$I$79*100</f>
        <v>0.23942841285951594</v>
      </c>
      <c r="U25" s="38">
        <f>J25/$J$79*100</f>
        <v>0.24467243810488173</v>
      </c>
      <c r="V25" s="39">
        <f>(M25+P25)/S25</f>
        <v>0</v>
      </c>
    </row>
    <row r="26" spans="1:22" ht="18" customHeight="1">
      <c r="A26" s="1">
        <v>10</v>
      </c>
      <c r="B26" s="57" t="s">
        <v>35</v>
      </c>
      <c r="C26" s="31">
        <v>354</v>
      </c>
      <c r="D26" s="31">
        <v>387</v>
      </c>
      <c r="E26" s="20">
        <f>(D26/C26-1)*100</f>
        <v>9.322033898305083</v>
      </c>
      <c r="F26" s="31"/>
      <c r="G26" s="31"/>
      <c r="H26" s="42"/>
      <c r="I26" s="58">
        <v>446.5</v>
      </c>
      <c r="J26" s="58">
        <v>481.7</v>
      </c>
      <c r="K26" s="34">
        <f>(J26/I26-1)*100</f>
        <v>7.8835386338185875</v>
      </c>
      <c r="L26" s="57" t="s">
        <v>35</v>
      </c>
      <c r="M26" s="35">
        <f>D26</f>
        <v>387</v>
      </c>
      <c r="N26" s="36">
        <f>C26/$C$79*100</f>
        <v>0.26835767377865044</v>
      </c>
      <c r="O26" s="36">
        <f>D26/$D$79*100</f>
        <v>0.29167219361607194</v>
      </c>
      <c r="P26" s="35"/>
      <c r="Q26" s="36"/>
      <c r="R26" s="36"/>
      <c r="S26" s="37">
        <f>I26</f>
        <v>446.5</v>
      </c>
      <c r="T26" s="36">
        <f>I26/$I$79*100</f>
        <v>0.24246946323831678</v>
      </c>
      <c r="U26" s="38">
        <f>J26/$J$79*100</f>
        <v>0.25194252551329954</v>
      </c>
      <c r="V26" s="39">
        <f>(M26+P26)/S26</f>
        <v>0.86674132138857785</v>
      </c>
    </row>
    <row r="27" spans="1:22" ht="18" customHeight="1">
      <c r="A27" s="1">
        <v>11</v>
      </c>
      <c r="B27" s="29" t="s">
        <v>36</v>
      </c>
      <c r="C27" s="30"/>
      <c r="D27" s="31"/>
      <c r="E27" s="20"/>
      <c r="F27" s="30"/>
      <c r="G27" s="30"/>
      <c r="H27" s="42"/>
      <c r="I27" s="40">
        <v>350</v>
      </c>
      <c r="J27" s="40">
        <v>434</v>
      </c>
      <c r="K27" s="34">
        <f>(J27/I27-1)*100</f>
        <v>24</v>
      </c>
      <c r="L27" s="29" t="s">
        <v>36</v>
      </c>
      <c r="M27" s="35"/>
      <c r="N27" s="36"/>
      <c r="O27" s="36"/>
      <c r="P27" s="35"/>
      <c r="Q27" s="36"/>
      <c r="R27" s="36"/>
      <c r="S27" s="37">
        <f>I27</f>
        <v>350</v>
      </c>
      <c r="T27" s="36">
        <f>I27/$I$79*100</f>
        <v>0.19006564867505235</v>
      </c>
      <c r="U27" s="38">
        <f>J27/$J$79*100</f>
        <v>0.22699409606139093</v>
      </c>
      <c r="V27" s="39"/>
    </row>
    <row r="28" spans="1:22" ht="18" customHeight="1">
      <c r="A28" s="1">
        <v>12</v>
      </c>
      <c r="B28" s="59" t="s">
        <v>37</v>
      </c>
      <c r="C28" s="31"/>
      <c r="D28" s="31"/>
      <c r="E28" s="20"/>
      <c r="F28" s="31"/>
      <c r="G28" s="31"/>
      <c r="H28" s="42"/>
      <c r="I28" s="58">
        <v>188.6</v>
      </c>
      <c r="J28" s="58">
        <v>207.3</v>
      </c>
      <c r="K28" s="34">
        <f>(J28/I28-1)*100</f>
        <v>9.9151643690350113</v>
      </c>
      <c r="L28" s="59" t="s">
        <v>37</v>
      </c>
      <c r="M28" s="35"/>
      <c r="N28" s="36"/>
      <c r="O28" s="36"/>
      <c r="P28" s="35"/>
      <c r="Q28" s="36"/>
      <c r="R28" s="36"/>
      <c r="S28" s="37">
        <f>I28</f>
        <v>188.6</v>
      </c>
      <c r="T28" s="36">
        <f>I28/$I$79*100</f>
        <v>0.10241823240032821</v>
      </c>
      <c r="U28" s="38">
        <f>J28/$J$79*100</f>
        <v>0.10842367768093626</v>
      </c>
      <c r="V28" s="39"/>
    </row>
    <row r="29" spans="1:22" ht="18" customHeight="1">
      <c r="A29" s="1">
        <v>13</v>
      </c>
      <c r="B29" s="57" t="s">
        <v>38</v>
      </c>
      <c r="C29" s="31">
        <v>96.8</v>
      </c>
      <c r="D29" s="31">
        <v>60.5</v>
      </c>
      <c r="E29" s="20">
        <f>(D29/C29-1)*100</f>
        <v>-37.5</v>
      </c>
      <c r="F29" s="31"/>
      <c r="G29" s="31"/>
      <c r="H29" s="42"/>
      <c r="I29" s="58">
        <v>151.30000000000001</v>
      </c>
      <c r="J29" s="58">
        <v>109</v>
      </c>
      <c r="K29" s="34">
        <f>(J29/I29-1)*100</f>
        <v>-27.957699933906156</v>
      </c>
      <c r="L29" s="57" t="s">
        <v>38</v>
      </c>
      <c r="M29" s="35">
        <f>D29</f>
        <v>60.5</v>
      </c>
      <c r="N29" s="36">
        <f>C29/$C$79*100</f>
        <v>7.3381420400489714E-2</v>
      </c>
      <c r="O29" s="36">
        <f>D29/$D$79*100</f>
        <v>4.5597332593727009E-2</v>
      </c>
      <c r="P29" s="35"/>
      <c r="Q29" s="36"/>
      <c r="R29" s="36"/>
      <c r="S29" s="37">
        <f>I29</f>
        <v>151.30000000000001</v>
      </c>
      <c r="T29" s="36">
        <f>I29/$I$79*100</f>
        <v>8.216266469867263E-2</v>
      </c>
      <c r="U29" s="38">
        <f>J29/$J$79*100</f>
        <v>5.7010037950902329E-2</v>
      </c>
      <c r="V29" s="39">
        <f>(M29+P29)/S29</f>
        <v>0.39986781229345669</v>
      </c>
    </row>
    <row r="30" spans="1:22" ht="18" customHeight="1">
      <c r="A30" s="1">
        <v>14</v>
      </c>
      <c r="B30" s="29" t="s">
        <v>39</v>
      </c>
      <c r="C30" s="30"/>
      <c r="D30" s="31"/>
      <c r="E30" s="20"/>
      <c r="F30" s="30"/>
      <c r="G30" s="30"/>
      <c r="H30" s="42"/>
      <c r="I30" s="40">
        <v>140.80000000000001</v>
      </c>
      <c r="J30" s="40">
        <v>153</v>
      </c>
      <c r="K30" s="34">
        <f>(J30/I30-1)*100</f>
        <v>8.6647727272727302</v>
      </c>
      <c r="L30" s="29" t="s">
        <v>39</v>
      </c>
      <c r="M30" s="35"/>
      <c r="N30" s="36"/>
      <c r="O30" s="36"/>
      <c r="P30" s="35"/>
      <c r="Q30" s="36"/>
      <c r="R30" s="36"/>
      <c r="S30" s="37">
        <f>I30</f>
        <v>140.80000000000001</v>
      </c>
      <c r="T30" s="36">
        <f>I30/$I$79*100</f>
        <v>7.6460695238421056E-2</v>
      </c>
      <c r="U30" s="38">
        <f>J30/$J$79*100</f>
        <v>8.0023264279706935E-2</v>
      </c>
      <c r="V30" s="39"/>
    </row>
    <row r="31" spans="1:22" ht="18" customHeight="1">
      <c r="A31" s="1">
        <v>15</v>
      </c>
      <c r="B31" s="57" t="s">
        <v>40</v>
      </c>
      <c r="C31" s="31"/>
      <c r="D31" s="31"/>
      <c r="E31" s="20"/>
      <c r="F31" s="31"/>
      <c r="G31" s="31"/>
      <c r="H31" s="42"/>
      <c r="I31" s="58">
        <v>58.5</v>
      </c>
      <c r="J31" s="58">
        <v>66.2</v>
      </c>
      <c r="K31" s="34">
        <f>(J31/I31-1)*100</f>
        <v>13.16239316239316</v>
      </c>
      <c r="L31" s="57" t="s">
        <v>40</v>
      </c>
      <c r="M31" s="35"/>
      <c r="N31" s="36"/>
      <c r="O31" s="36"/>
      <c r="P31" s="35"/>
      <c r="Q31" s="36"/>
      <c r="R31" s="36"/>
      <c r="S31" s="37">
        <f>I31</f>
        <v>58.5</v>
      </c>
      <c r="T31" s="36">
        <f>I31/$I$79*100</f>
        <v>3.1768115564258743E-2</v>
      </c>
      <c r="U31" s="38">
        <f>J31/$J$79*100</f>
        <v>3.4624445067428754E-2</v>
      </c>
      <c r="V31" s="39"/>
    </row>
    <row r="32" spans="1:22" ht="18" customHeight="1">
      <c r="A32" s="1">
        <v>16</v>
      </c>
      <c r="B32" s="57" t="s">
        <v>41</v>
      </c>
      <c r="C32" s="31"/>
      <c r="D32" s="31"/>
      <c r="E32" s="20"/>
      <c r="F32" s="31"/>
      <c r="G32" s="31"/>
      <c r="H32" s="42"/>
      <c r="I32" s="56">
        <v>48.5</v>
      </c>
      <c r="J32" s="56">
        <v>60</v>
      </c>
      <c r="K32" s="34">
        <f>(J32/I32-1)*100</f>
        <v>23.711340206185572</v>
      </c>
      <c r="L32" s="57" t="s">
        <v>41</v>
      </c>
      <c r="M32" s="35"/>
      <c r="N32" s="36"/>
      <c r="O32" s="36"/>
      <c r="P32" s="35"/>
      <c r="Q32" s="36"/>
      <c r="R32" s="36"/>
      <c r="S32" s="37">
        <f>I32</f>
        <v>48.5</v>
      </c>
      <c r="T32" s="36">
        <f>I32/$I$79*100</f>
        <v>2.6337668459257252E-2</v>
      </c>
      <c r="U32" s="38">
        <f>J32/$J$79*100</f>
        <v>3.1381672266551738E-2</v>
      </c>
      <c r="V32" s="39"/>
    </row>
    <row r="33" spans="1:23" ht="18" customHeight="1">
      <c r="A33" s="1">
        <v>17</v>
      </c>
      <c r="B33" s="57" t="s">
        <v>42</v>
      </c>
      <c r="C33" s="31"/>
      <c r="D33" s="31"/>
      <c r="E33" s="20"/>
      <c r="F33" s="31"/>
      <c r="G33" s="31"/>
      <c r="H33" s="42"/>
      <c r="I33" s="56">
        <v>4.5</v>
      </c>
      <c r="J33" s="56">
        <v>19</v>
      </c>
      <c r="K33" s="34">
        <f>(J33/I33-1)*100</f>
        <v>322.22222222222223</v>
      </c>
      <c r="L33" s="57" t="s">
        <v>42</v>
      </c>
      <c r="M33" s="35"/>
      <c r="N33" s="36"/>
      <c r="O33" s="36"/>
      <c r="P33" s="35"/>
      <c r="Q33" s="36"/>
      <c r="R33" s="36"/>
      <c r="S33" s="37">
        <f>I33</f>
        <v>4.5</v>
      </c>
      <c r="T33" s="36">
        <f>I33/$I$79*100</f>
        <v>2.4437011972506728E-3</v>
      </c>
      <c r="U33" s="38">
        <f>J33/$J$79*100</f>
        <v>9.9375295510747176E-3</v>
      </c>
      <c r="V33" s="39"/>
    </row>
    <row r="34" spans="1:23" ht="18" customHeight="1">
      <c r="A34" s="1">
        <v>18</v>
      </c>
      <c r="B34" s="57" t="s">
        <v>43</v>
      </c>
      <c r="C34" s="31"/>
      <c r="D34" s="31"/>
      <c r="E34" s="20"/>
      <c r="F34" s="31"/>
      <c r="G34" s="31"/>
      <c r="H34" s="42"/>
      <c r="I34" s="58"/>
      <c r="J34" s="58"/>
      <c r="K34" s="34"/>
      <c r="L34" s="57" t="s">
        <v>43</v>
      </c>
      <c r="M34" s="35"/>
      <c r="N34" s="36"/>
      <c r="O34" s="36"/>
      <c r="P34" s="35"/>
      <c r="Q34" s="36"/>
      <c r="R34" s="36"/>
      <c r="S34" s="37"/>
      <c r="T34" s="36"/>
      <c r="U34" s="38"/>
      <c r="V34" s="39"/>
    </row>
    <row r="35" spans="1:23" ht="18" hidden="1" customHeight="1">
      <c r="A35" s="1">
        <v>19</v>
      </c>
      <c r="B35" s="57" t="s">
        <v>44</v>
      </c>
      <c r="C35" s="60">
        <v>1337.8</v>
      </c>
      <c r="D35" s="31">
        <v>1609.2</v>
      </c>
      <c r="E35" s="20">
        <f>(D35/C35-1)*100</f>
        <v>20.287038421288695</v>
      </c>
      <c r="F35" s="30"/>
      <c r="G35" s="30"/>
      <c r="H35" s="42"/>
      <c r="I35" s="40">
        <v>843.7</v>
      </c>
      <c r="J35" s="40">
        <v>1021.6</v>
      </c>
      <c r="K35" s="34">
        <f>(J35/I35-1)*100</f>
        <v>21.085693967049892</v>
      </c>
      <c r="L35" s="57" t="s">
        <v>44</v>
      </c>
      <c r="M35" s="35">
        <f>D35</f>
        <v>1609.2</v>
      </c>
      <c r="N35" s="36">
        <f>C35/$C$79*100</f>
        <v>1.014149423675363</v>
      </c>
      <c r="O35" s="36">
        <f>D35/$D$79*100</f>
        <v>1.2128136795012481</v>
      </c>
      <c r="P35" s="35"/>
      <c r="Q35" s="36"/>
      <c r="R35" s="36"/>
      <c r="S35" s="37">
        <f>I35</f>
        <v>843.7</v>
      </c>
      <c r="T35" s="36">
        <f>I35/$I$79*100</f>
        <v>0.45816682224897615</v>
      </c>
      <c r="U35" s="38">
        <f>J35/$J$79*100</f>
        <v>0.53432527312515432</v>
      </c>
      <c r="V35" s="39">
        <f>(M35+P35)/S35</f>
        <v>1.9073130259570936</v>
      </c>
    </row>
    <row r="36" spans="1:23" ht="18" customHeight="1">
      <c r="A36" s="1">
        <v>20</v>
      </c>
      <c r="B36" s="61" t="s">
        <v>45</v>
      </c>
      <c r="C36" s="62">
        <v>6853.4</v>
      </c>
      <c r="D36" s="62">
        <v>7927.4</v>
      </c>
      <c r="E36" s="20">
        <f>(D36/C36-1)*100</f>
        <v>15.671053783523515</v>
      </c>
      <c r="F36" s="31"/>
      <c r="G36" s="31"/>
      <c r="H36" s="62"/>
      <c r="I36" s="63">
        <v>13217.7</v>
      </c>
      <c r="J36" s="63">
        <v>15251</v>
      </c>
      <c r="K36" s="34">
        <f>(J36/I36-1)*100</f>
        <v>15.383160459081369</v>
      </c>
      <c r="L36" s="61" t="s">
        <v>46</v>
      </c>
      <c r="M36" s="44">
        <f>D36</f>
        <v>7927.4</v>
      </c>
      <c r="N36" s="51">
        <f>C36/$C$79*100</f>
        <v>5.1953742414536794</v>
      </c>
      <c r="O36" s="51">
        <f>D36/$D$79*100</f>
        <v>5.9746825521241567</v>
      </c>
      <c r="P36" s="35"/>
      <c r="Q36" s="36"/>
      <c r="R36" s="36"/>
      <c r="S36" s="52">
        <f>I36</f>
        <v>13217.7</v>
      </c>
      <c r="T36" s="51">
        <f>I36/$I$79*100</f>
        <v>7.1778020699778278</v>
      </c>
      <c r="U36" s="64">
        <f>J36/$J$79*100</f>
        <v>7.976698062286343</v>
      </c>
      <c r="V36" s="55">
        <f>(M36+P36)/S36</f>
        <v>0.59975638726858671</v>
      </c>
    </row>
    <row r="37" spans="1:23" ht="18" customHeight="1">
      <c r="A37" s="1">
        <v>21</v>
      </c>
      <c r="B37" s="29" t="s">
        <v>47</v>
      </c>
      <c r="C37" s="30">
        <v>523.5</v>
      </c>
      <c r="D37" s="31">
        <v>574</v>
      </c>
      <c r="E37" s="20">
        <f>(D37/C37-1)*100</f>
        <v>9.6466093600764182</v>
      </c>
      <c r="F37" s="30"/>
      <c r="G37" s="30"/>
      <c r="H37" s="42"/>
      <c r="I37" s="40">
        <v>708.6</v>
      </c>
      <c r="J37" s="40">
        <v>736</v>
      </c>
      <c r="K37" s="34">
        <f>(J37/I37-1)*100</f>
        <v>3.8667795653400949</v>
      </c>
      <c r="L37" s="29" t="s">
        <v>47</v>
      </c>
      <c r="M37" s="35">
        <f>D37</f>
        <v>574</v>
      </c>
      <c r="N37" s="36">
        <f>C37/$C$79*100</f>
        <v>0.39685096673198722</v>
      </c>
      <c r="O37" s="36">
        <f>D37/$D$79*100</f>
        <v>0.43260940345122817</v>
      </c>
      <c r="P37" s="35"/>
      <c r="Q37" s="36"/>
      <c r="R37" s="36"/>
      <c r="S37" s="37">
        <f>I37</f>
        <v>708.6</v>
      </c>
      <c r="T37" s="36">
        <f>I37/$I$79*100</f>
        <v>0.38480148186040597</v>
      </c>
      <c r="U37" s="38">
        <f>J37/$J$79*100</f>
        <v>0.38494851313636802</v>
      </c>
      <c r="V37" s="39">
        <f>(M37+P37)/S37</f>
        <v>0.81004798193621219</v>
      </c>
    </row>
    <row r="38" spans="1:23" ht="18" customHeight="1">
      <c r="A38" s="1">
        <v>22</v>
      </c>
      <c r="B38" s="29" t="s">
        <v>48</v>
      </c>
      <c r="C38" s="30">
        <v>997.1</v>
      </c>
      <c r="D38" s="31">
        <v>1044.9000000000001</v>
      </c>
      <c r="E38" s="20">
        <f t="shared" si="1"/>
        <v>4.7939023167185013</v>
      </c>
      <c r="F38" s="30"/>
      <c r="G38" s="30"/>
      <c r="H38" s="42"/>
      <c r="I38" s="56">
        <v>3581</v>
      </c>
      <c r="J38" s="56">
        <v>4036</v>
      </c>
      <c r="K38" s="34">
        <f t="shared" si="2"/>
        <v>12.705948059201333</v>
      </c>
      <c r="L38" s="29" t="s">
        <v>48</v>
      </c>
      <c r="M38" s="35">
        <f t="shared" si="3"/>
        <v>1044.9000000000001</v>
      </c>
      <c r="N38" s="36">
        <f>C38/$C$79*100</f>
        <v>0.75587411447653208</v>
      </c>
      <c r="O38" s="36">
        <f>D38/$D$79*100</f>
        <v>0.7875149227633943</v>
      </c>
      <c r="P38" s="35"/>
      <c r="Q38" s="36"/>
      <c r="R38" s="36"/>
      <c r="S38" s="37">
        <f t="shared" ref="S38:S42" si="6">I38</f>
        <v>3581</v>
      </c>
      <c r="T38" s="36">
        <f>I38/$I$79*100</f>
        <v>1.9446431083010356</v>
      </c>
      <c r="U38" s="38">
        <f>J38/$J$79*100</f>
        <v>2.1109404877967139</v>
      </c>
      <c r="V38" s="39">
        <f>(M38+P38)/S38</f>
        <v>0.2917900027925161</v>
      </c>
    </row>
    <row r="39" spans="1:23" ht="18" customHeight="1">
      <c r="A39" s="1">
        <v>23</v>
      </c>
      <c r="B39" s="65" t="s">
        <v>49</v>
      </c>
      <c r="C39" s="31">
        <v>110.7</v>
      </c>
      <c r="D39" s="31">
        <v>118.6</v>
      </c>
      <c r="E39" s="20">
        <f t="shared" si="1"/>
        <v>7.1364046973803053</v>
      </c>
      <c r="F39" s="31"/>
      <c r="G39" s="31"/>
      <c r="H39" s="42"/>
      <c r="I39" s="58">
        <v>145.6</v>
      </c>
      <c r="J39" s="58">
        <v>166.7</v>
      </c>
      <c r="K39" s="34">
        <f t="shared" si="2"/>
        <v>14.491758241758234</v>
      </c>
      <c r="L39" s="57" t="s">
        <v>50</v>
      </c>
      <c r="M39" s="35">
        <f t="shared" si="3"/>
        <v>118.6</v>
      </c>
      <c r="N39" s="36">
        <f>C39/$C$79*100</f>
        <v>8.3918628495188136E-2</v>
      </c>
      <c r="O39" s="36">
        <f>D39/$D$79*100</f>
        <v>8.9385845382083023E-2</v>
      </c>
      <c r="P39" s="35"/>
      <c r="Q39" s="36"/>
      <c r="R39" s="36"/>
      <c r="S39" s="37">
        <f t="shared" si="6"/>
        <v>145.6</v>
      </c>
      <c r="T39" s="36">
        <f>I39/$I$79*100</f>
        <v>7.9067309848821765E-2</v>
      </c>
      <c r="U39" s="38">
        <f>J39/$J$79*100</f>
        <v>8.7188746113902912E-2</v>
      </c>
      <c r="V39" s="39">
        <f>(M39+P39)/S39</f>
        <v>0.81456043956043955</v>
      </c>
    </row>
    <row r="40" spans="1:23" ht="18" customHeight="1">
      <c r="A40" s="1">
        <v>24</v>
      </c>
      <c r="B40" s="57" t="s">
        <v>51</v>
      </c>
      <c r="C40" s="31">
        <v>73.900000000000006</v>
      </c>
      <c r="D40" s="31">
        <v>83</v>
      </c>
      <c r="E40" s="20">
        <f t="shared" si="1"/>
        <v>12.313937753721227</v>
      </c>
      <c r="F40" s="31"/>
      <c r="G40" s="31"/>
      <c r="H40" s="42"/>
      <c r="I40" s="66">
        <v>75.900000000000006</v>
      </c>
      <c r="J40" s="66">
        <v>91.5</v>
      </c>
      <c r="K40" s="34">
        <f t="shared" si="2"/>
        <v>20.553359683794458</v>
      </c>
      <c r="L40" s="57" t="s">
        <v>51</v>
      </c>
      <c r="M40" s="35">
        <f t="shared" si="3"/>
        <v>83</v>
      </c>
      <c r="N40" s="36">
        <f>C40/$C$79*100</f>
        <v>5.6021559582605275E-2</v>
      </c>
      <c r="O40" s="36">
        <f>D40/$D$79*100</f>
        <v>6.2555018269080026E-2</v>
      </c>
      <c r="P40" s="35"/>
      <c r="Q40" s="36"/>
      <c r="R40" s="36"/>
      <c r="S40" s="37">
        <f t="shared" si="6"/>
        <v>75.900000000000006</v>
      </c>
      <c r="T40" s="36">
        <f>I40/$I$79*100</f>
        <v>4.1217093526961353E-2</v>
      </c>
      <c r="U40" s="38">
        <f>J40/$J$79*100</f>
        <v>4.7857050206491406E-2</v>
      </c>
      <c r="V40" s="39">
        <f>(M40+P40)/S40</f>
        <v>1.0935441370223977</v>
      </c>
    </row>
    <row r="41" spans="1:23" ht="18" customHeight="1">
      <c r="A41" s="1">
        <v>25</v>
      </c>
      <c r="B41" s="29" t="s">
        <v>52</v>
      </c>
      <c r="C41" s="30"/>
      <c r="D41" s="31"/>
      <c r="E41" s="32"/>
      <c r="F41" s="30"/>
      <c r="G41" s="30"/>
      <c r="H41" s="42"/>
      <c r="I41" s="56">
        <v>62.4</v>
      </c>
      <c r="J41" s="56">
        <v>62.2</v>
      </c>
      <c r="K41" s="34">
        <f t="shared" si="2"/>
        <v>-0.32051282051280827</v>
      </c>
      <c r="L41" s="29" t="s">
        <v>52</v>
      </c>
      <c r="M41" s="35"/>
      <c r="N41" s="36"/>
      <c r="O41" s="36"/>
      <c r="P41" s="35"/>
      <c r="Q41" s="36"/>
      <c r="R41" s="36"/>
      <c r="S41" s="37">
        <f t="shared" si="6"/>
        <v>62.4</v>
      </c>
      <c r="T41" s="36">
        <f>I41/$I$79*100</f>
        <v>3.3885989935209332E-2</v>
      </c>
      <c r="U41" s="38">
        <f>J41/$J$79*100</f>
        <v>3.2532333582991971E-2</v>
      </c>
      <c r="V41" s="39"/>
    </row>
    <row r="42" spans="1:23" ht="18" customHeight="1" thickBot="1">
      <c r="A42" s="1">
        <v>26</v>
      </c>
      <c r="B42" s="67" t="s">
        <v>53</v>
      </c>
      <c r="C42" s="68"/>
      <c r="D42" s="68"/>
      <c r="E42" s="69"/>
      <c r="F42" s="68"/>
      <c r="G42" s="68"/>
      <c r="H42" s="70"/>
      <c r="I42" s="71">
        <v>18</v>
      </c>
      <c r="J42" s="71">
        <v>31.5</v>
      </c>
      <c r="K42" s="72">
        <f t="shared" si="2"/>
        <v>75</v>
      </c>
      <c r="L42" s="67" t="s">
        <v>53</v>
      </c>
      <c r="M42" s="73"/>
      <c r="N42" s="74"/>
      <c r="O42" s="74"/>
      <c r="P42" s="73"/>
      <c r="Q42" s="74"/>
      <c r="R42" s="74"/>
      <c r="S42" s="75">
        <f t="shared" si="6"/>
        <v>18</v>
      </c>
      <c r="T42" s="74">
        <f>I42/$I$79*100</f>
        <v>9.7748047890026911E-3</v>
      </c>
      <c r="U42" s="76">
        <f>J42/$J$79*100</f>
        <v>1.6475377939939664E-2</v>
      </c>
      <c r="V42" s="77"/>
    </row>
    <row r="43" spans="1:23" ht="23.25" customHeight="1" thickBot="1">
      <c r="A43" s="78"/>
      <c r="B43" s="79" t="s">
        <v>54</v>
      </c>
      <c r="C43" s="79"/>
      <c r="D43" s="79"/>
      <c r="E43" s="79"/>
      <c r="F43" s="79"/>
      <c r="G43" s="79"/>
      <c r="H43" s="79"/>
      <c r="I43" s="79"/>
      <c r="J43" s="79"/>
      <c r="K43" s="79"/>
      <c r="L43" s="79" t="s">
        <v>55</v>
      </c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80"/>
    </row>
    <row r="44" spans="1:23" ht="15.75" customHeight="1">
      <c r="A44" s="78"/>
      <c r="B44" s="4" t="s">
        <v>2</v>
      </c>
      <c r="C44" s="5" t="s">
        <v>56</v>
      </c>
      <c r="D44" s="5"/>
      <c r="E44" s="5"/>
      <c r="F44" s="5" t="s">
        <v>57</v>
      </c>
      <c r="G44" s="5"/>
      <c r="H44" s="5"/>
      <c r="I44" s="5" t="s">
        <v>58</v>
      </c>
      <c r="J44" s="5"/>
      <c r="K44" s="6"/>
      <c r="L44" s="4" t="s">
        <v>2</v>
      </c>
      <c r="M44" s="7" t="s">
        <v>56</v>
      </c>
      <c r="N44" s="5" t="s">
        <v>59</v>
      </c>
      <c r="O44" s="5"/>
      <c r="P44" s="7" t="s">
        <v>57</v>
      </c>
      <c r="Q44" s="5" t="s">
        <v>59</v>
      </c>
      <c r="R44" s="5"/>
      <c r="S44" s="7" t="s">
        <v>58</v>
      </c>
      <c r="T44" s="5" t="s">
        <v>59</v>
      </c>
      <c r="U44" s="8"/>
      <c r="V44" s="9" t="s">
        <v>60</v>
      </c>
    </row>
    <row r="45" spans="1:23" ht="25.5" customHeight="1" thickBot="1">
      <c r="A45" s="1"/>
      <c r="B45" s="10" t="s">
        <v>9</v>
      </c>
      <c r="C45" s="11">
        <v>2020</v>
      </c>
      <c r="D45" s="12">
        <v>2021</v>
      </c>
      <c r="E45" s="81" t="s">
        <v>61</v>
      </c>
      <c r="F45" s="11">
        <v>2020</v>
      </c>
      <c r="G45" s="11">
        <v>2021</v>
      </c>
      <c r="H45" s="14" t="s">
        <v>62</v>
      </c>
      <c r="I45" s="15">
        <v>2020</v>
      </c>
      <c r="J45" s="15">
        <v>2021</v>
      </c>
      <c r="K45" s="82" t="s">
        <v>61</v>
      </c>
      <c r="L45" s="10" t="s">
        <v>9</v>
      </c>
      <c r="M45" s="11">
        <v>2021</v>
      </c>
      <c r="N45" s="11">
        <v>2020</v>
      </c>
      <c r="O45" s="11">
        <v>2021</v>
      </c>
      <c r="P45" s="11">
        <v>2021</v>
      </c>
      <c r="Q45" s="11">
        <v>2020</v>
      </c>
      <c r="R45" s="11">
        <v>2021</v>
      </c>
      <c r="S45" s="11">
        <v>2021</v>
      </c>
      <c r="T45" s="11">
        <v>2020</v>
      </c>
      <c r="U45" s="11">
        <v>2021</v>
      </c>
      <c r="V45" s="17"/>
    </row>
    <row r="46" spans="1:23" ht="24" customHeight="1">
      <c r="A46" s="1"/>
      <c r="B46" s="18" t="s">
        <v>63</v>
      </c>
      <c r="C46" s="83">
        <f>SUM(C47:C52)</f>
        <v>7519.3</v>
      </c>
      <c r="D46" s="83">
        <f>SUM(D47:D52)</f>
        <v>7786.5</v>
      </c>
      <c r="E46" s="20">
        <f>(D46/C46-1)*100</f>
        <v>3.5535222693601876</v>
      </c>
      <c r="F46" s="83">
        <f>SUM(F47:F52)</f>
        <v>781</v>
      </c>
      <c r="G46" s="83">
        <f>SUM(G47:G52)</f>
        <v>776.6</v>
      </c>
      <c r="H46" s="32">
        <f>(G46/F46-1)*100</f>
        <v>-0.56338028169014009</v>
      </c>
      <c r="I46" s="84">
        <f>SUM(I47:I52)</f>
        <v>10001.500000000002</v>
      </c>
      <c r="J46" s="84">
        <f>SUM(J47:J52)</f>
        <v>10560.1</v>
      </c>
      <c r="K46" s="21">
        <f>(J46/I46-1)*100</f>
        <v>5.5851622256661404</v>
      </c>
      <c r="L46" s="18" t="s">
        <v>63</v>
      </c>
      <c r="M46" s="25">
        <f>D46</f>
        <v>7786.5</v>
      </c>
      <c r="N46" s="23">
        <f>C46/$C$79*100</f>
        <v>5.7001747357169661</v>
      </c>
      <c r="O46" s="23">
        <f>D46/$D$79*100</f>
        <v>5.8684897560505016</v>
      </c>
      <c r="P46" s="25"/>
      <c r="Q46" s="23"/>
      <c r="R46" s="23"/>
      <c r="S46" s="25">
        <f>J46</f>
        <v>10560.1</v>
      </c>
      <c r="T46" s="23">
        <f t="shared" ref="T46:T79" si="7">I46/$I$79*100</f>
        <v>5.4312616720672464</v>
      </c>
      <c r="U46" s="85">
        <f t="shared" ref="U46:U79" si="8">J46/$J$79*100</f>
        <v>5.5232266217002177</v>
      </c>
      <c r="V46" s="28">
        <f>(M46+P46)/S46</f>
        <v>0.73735097205518885</v>
      </c>
    </row>
    <row r="47" spans="1:23" ht="18.95" customHeight="1">
      <c r="A47" s="1">
        <v>1</v>
      </c>
      <c r="B47" s="29" t="s">
        <v>64</v>
      </c>
      <c r="C47" s="30">
        <v>5168</v>
      </c>
      <c r="D47" s="30">
        <v>5363</v>
      </c>
      <c r="E47" s="32">
        <f>(D47/C47-1)*100</f>
        <v>3.7732198142414797</v>
      </c>
      <c r="F47" s="30">
        <v>781</v>
      </c>
      <c r="G47" s="30">
        <v>776.6</v>
      </c>
      <c r="H47" s="20"/>
      <c r="I47" s="56">
        <v>7162.1</v>
      </c>
      <c r="J47" s="56">
        <v>7597</v>
      </c>
      <c r="K47" s="34">
        <f t="shared" ref="K47:K83" si="9">(J47/I47-1)*100</f>
        <v>6.0722413817176468</v>
      </c>
      <c r="L47" s="29" t="s">
        <v>64</v>
      </c>
      <c r="M47" s="86">
        <f t="shared" ref="M47:M79" si="10">D47</f>
        <v>5363</v>
      </c>
      <c r="N47" s="87">
        <f>C47/$C$79*100</f>
        <v>3.917718808158376</v>
      </c>
      <c r="O47" s="87">
        <f>D47/$D$79*100</f>
        <v>4.0419585900852555</v>
      </c>
      <c r="P47" s="86">
        <f t="shared" ref="P47" si="11">G47</f>
        <v>776.6</v>
      </c>
      <c r="Q47" s="87">
        <f t="shared" ref="Q47" si="12">F47/$F$79*100</f>
        <v>8.3007397330159005</v>
      </c>
      <c r="R47" s="87">
        <f t="shared" ref="R47" si="13">G47/$G$79*100</f>
        <v>7.5621987438531573</v>
      </c>
      <c r="S47" s="86">
        <f t="shared" ref="S47:S79" si="14">J47</f>
        <v>7597</v>
      </c>
      <c r="T47" s="87">
        <f t="shared" si="7"/>
        <v>3.8893405210731209</v>
      </c>
      <c r="U47" s="88">
        <f t="shared" si="8"/>
        <v>3.9734427368165597</v>
      </c>
      <c r="V47" s="89">
        <f>(M47+P47)/S47</f>
        <v>0.8081611162300909</v>
      </c>
    </row>
    <row r="48" spans="1:23" ht="18.95" customHeight="1">
      <c r="A48" s="1">
        <v>2</v>
      </c>
      <c r="B48" s="57" t="s">
        <v>65</v>
      </c>
      <c r="C48" s="31">
        <v>2042.3</v>
      </c>
      <c r="D48" s="31">
        <v>2116.5</v>
      </c>
      <c r="E48" s="32">
        <f>(D48/C48-1)*100</f>
        <v>3.6331586936297233</v>
      </c>
      <c r="F48" s="31"/>
      <c r="G48" s="31"/>
      <c r="H48" s="20"/>
      <c r="I48" s="56">
        <v>2061.6</v>
      </c>
      <c r="J48" s="56">
        <v>2136.6</v>
      </c>
      <c r="K48" s="34">
        <f t="shared" si="9"/>
        <v>3.6379511059371428</v>
      </c>
      <c r="L48" s="57" t="s">
        <v>65</v>
      </c>
      <c r="M48" s="86">
        <f t="shared" si="10"/>
        <v>2116.5</v>
      </c>
      <c r="N48" s="87">
        <f>C48/$C$79*100</f>
        <v>1.5482115173958693</v>
      </c>
      <c r="O48" s="87">
        <f>D48/$D$79*100</f>
        <v>1.5951529658615409</v>
      </c>
      <c r="P48" s="86"/>
      <c r="Q48" s="87"/>
      <c r="R48" s="87"/>
      <c r="S48" s="86">
        <f t="shared" si="14"/>
        <v>2136.6</v>
      </c>
      <c r="T48" s="87">
        <f t="shared" si="7"/>
        <v>1.1195409751671084</v>
      </c>
      <c r="U48" s="88">
        <f t="shared" si="8"/>
        <v>1.1175013494119075</v>
      </c>
      <c r="V48" s="89">
        <f>(M48+P48)/S48</f>
        <v>0.99059253018814941</v>
      </c>
    </row>
    <row r="49" spans="1:22" ht="18.95" customHeight="1">
      <c r="A49" s="1">
        <v>3</v>
      </c>
      <c r="B49" s="57" t="s">
        <v>66</v>
      </c>
      <c r="C49" s="31">
        <v>309</v>
      </c>
      <c r="D49" s="31">
        <v>307</v>
      </c>
      <c r="E49" s="32">
        <f>(D49/C49-1)*100</f>
        <v>-0.64724919093851474</v>
      </c>
      <c r="F49" s="31"/>
      <c r="G49" s="31"/>
      <c r="H49" s="20"/>
      <c r="I49" s="56">
        <v>389.2</v>
      </c>
      <c r="J49" s="56">
        <v>438</v>
      </c>
      <c r="K49" s="34">
        <f t="shared" si="9"/>
        <v>12.53854059609456</v>
      </c>
      <c r="L49" s="57" t="s">
        <v>66</v>
      </c>
      <c r="M49" s="86">
        <f t="shared" si="10"/>
        <v>307</v>
      </c>
      <c r="N49" s="87">
        <f>C49/$C$79*100</f>
        <v>0.23424441016272027</v>
      </c>
      <c r="O49" s="87">
        <f>D49/$D$79*100</f>
        <v>0.23137820010370566</v>
      </c>
      <c r="P49" s="86"/>
      <c r="Q49" s="87"/>
      <c r="R49" s="87"/>
      <c r="S49" s="86">
        <f t="shared" si="14"/>
        <v>438</v>
      </c>
      <c r="T49" s="87">
        <f t="shared" si="7"/>
        <v>0.21135300132665821</v>
      </c>
      <c r="U49" s="88">
        <f t="shared" si="8"/>
        <v>0.2290862075458277</v>
      </c>
      <c r="V49" s="89">
        <f>(M49+P49)/S49</f>
        <v>0.70091324200913241</v>
      </c>
    </row>
    <row r="50" spans="1:22" ht="18.95" customHeight="1">
      <c r="A50" s="1">
        <v>4</v>
      </c>
      <c r="B50" s="57" t="s">
        <v>67</v>
      </c>
      <c r="C50" s="31"/>
      <c r="D50" s="31"/>
      <c r="E50" s="32"/>
      <c r="F50" s="31"/>
      <c r="G50" s="31"/>
      <c r="H50" s="20"/>
      <c r="I50" s="58">
        <v>248.2</v>
      </c>
      <c r="J50" s="58">
        <v>239</v>
      </c>
      <c r="K50" s="34">
        <f t="shared" si="9"/>
        <v>-3.706688154713933</v>
      </c>
      <c r="L50" s="57" t="s">
        <v>67</v>
      </c>
      <c r="M50" s="86">
        <f t="shared" si="10"/>
        <v>0</v>
      </c>
      <c r="N50" s="87"/>
      <c r="O50" s="87"/>
      <c r="P50" s="86"/>
      <c r="Q50" s="87"/>
      <c r="R50" s="87"/>
      <c r="S50" s="86">
        <f t="shared" si="14"/>
        <v>239</v>
      </c>
      <c r="T50" s="87">
        <f t="shared" si="7"/>
        <v>0.13478369714613711</v>
      </c>
      <c r="U50" s="88">
        <f t="shared" si="8"/>
        <v>0.12500366119509776</v>
      </c>
      <c r="V50" s="89"/>
    </row>
    <row r="51" spans="1:22" ht="18.95" customHeight="1">
      <c r="A51" s="1">
        <v>5</v>
      </c>
      <c r="B51" s="59" t="s">
        <v>68</v>
      </c>
      <c r="C51" s="31"/>
      <c r="D51" s="31"/>
      <c r="E51" s="32"/>
      <c r="F51" s="31"/>
      <c r="G51" s="31"/>
      <c r="H51" s="20"/>
      <c r="I51" s="56">
        <v>93.9</v>
      </c>
      <c r="J51" s="56">
        <v>88.5</v>
      </c>
      <c r="K51" s="34">
        <f t="shared" si="9"/>
        <v>-5.7507987220447365</v>
      </c>
      <c r="L51" s="59" t="s">
        <v>69</v>
      </c>
      <c r="M51" s="86">
        <f t="shared" si="10"/>
        <v>0</v>
      </c>
      <c r="N51" s="87"/>
      <c r="O51" s="87"/>
      <c r="P51" s="86"/>
      <c r="Q51" s="87"/>
      <c r="R51" s="87"/>
      <c r="S51" s="86">
        <f t="shared" si="14"/>
        <v>88.5</v>
      </c>
      <c r="T51" s="87">
        <f t="shared" si="7"/>
        <v>5.0991898315964047E-2</v>
      </c>
      <c r="U51" s="88">
        <f t="shared" si="8"/>
        <v>4.6287966593163823E-2</v>
      </c>
      <c r="V51" s="89"/>
    </row>
    <row r="52" spans="1:22" ht="18.95" customHeight="1">
      <c r="A52" s="1">
        <v>6</v>
      </c>
      <c r="B52" s="57" t="s">
        <v>70</v>
      </c>
      <c r="C52" s="31"/>
      <c r="D52" s="31"/>
      <c r="E52" s="32"/>
      <c r="F52" s="31"/>
      <c r="G52" s="31"/>
      <c r="H52" s="20"/>
      <c r="I52" s="56">
        <v>46.5</v>
      </c>
      <c r="J52" s="56">
        <v>61</v>
      </c>
      <c r="K52" s="34">
        <f t="shared" si="9"/>
        <v>31.182795698924725</v>
      </c>
      <c r="L52" s="57" t="s">
        <v>70</v>
      </c>
      <c r="M52" s="86">
        <f t="shared" si="10"/>
        <v>0</v>
      </c>
      <c r="N52" s="87"/>
      <c r="O52" s="87"/>
      <c r="P52" s="86"/>
      <c r="Q52" s="87"/>
      <c r="R52" s="87"/>
      <c r="S52" s="86">
        <f t="shared" si="14"/>
        <v>61</v>
      </c>
      <c r="T52" s="87">
        <f t="shared" si="7"/>
        <v>2.5251579038256953E-2</v>
      </c>
      <c r="U52" s="88">
        <f t="shared" si="8"/>
        <v>3.1904700137660939E-2</v>
      </c>
      <c r="V52" s="89"/>
    </row>
    <row r="53" spans="1:22" ht="18.95" customHeight="1">
      <c r="A53" s="1"/>
      <c r="B53" s="90" t="s">
        <v>71</v>
      </c>
      <c r="C53" s="62">
        <f>C54+C55+C56+C57</f>
        <v>252</v>
      </c>
      <c r="D53" s="62">
        <f>D54+D55+D56+D57</f>
        <v>269</v>
      </c>
      <c r="E53" s="32">
        <f>(D53/C53-1)*100</f>
        <v>6.7460317460317443</v>
      </c>
      <c r="F53" s="62">
        <f>SUM(F54:F57)</f>
        <v>3973.4</v>
      </c>
      <c r="G53" s="62">
        <f>SUM(G54:G57)</f>
        <v>4040.2000000000003</v>
      </c>
      <c r="H53" s="32">
        <f>(G53/F53-1)*100</f>
        <v>1.6811798459757332</v>
      </c>
      <c r="I53" s="62">
        <f>SUM(I54:I57)</f>
        <v>4070.5</v>
      </c>
      <c r="J53" s="62">
        <f>SUM(J54:J57)</f>
        <v>4119.3999999999996</v>
      </c>
      <c r="K53" s="34">
        <f t="shared" si="9"/>
        <v>1.2013266183515503</v>
      </c>
      <c r="L53" s="90" t="s">
        <v>71</v>
      </c>
      <c r="M53" s="25">
        <f t="shared" si="10"/>
        <v>269</v>
      </c>
      <c r="N53" s="23"/>
      <c r="O53" s="23"/>
      <c r="P53" s="25">
        <f>G53</f>
        <v>4040.2000000000003</v>
      </c>
      <c r="Q53" s="24">
        <f t="shared" ref="Q53:Q62" si="15">F53/$F$79*100</f>
        <v>42.230677663463993</v>
      </c>
      <c r="R53" s="24">
        <f t="shared" ref="R53:R62" si="16">G53/$G$79*100</f>
        <v>39.341740104192027</v>
      </c>
      <c r="S53" s="25">
        <f t="shared" si="14"/>
        <v>4119.3999999999996</v>
      </c>
      <c r="T53" s="23">
        <f t="shared" si="7"/>
        <v>2.2104634940908587</v>
      </c>
      <c r="U53" s="85">
        <f t="shared" si="8"/>
        <v>2.1545610122472207</v>
      </c>
      <c r="V53" s="28">
        <f t="shared" ref="V53:V71" si="17">(M53+P53)/S53</f>
        <v>1.0460746710686024</v>
      </c>
    </row>
    <row r="54" spans="1:22" ht="18.95" customHeight="1">
      <c r="A54" s="1">
        <v>1</v>
      </c>
      <c r="B54" s="57" t="s">
        <v>72</v>
      </c>
      <c r="C54" s="31">
        <v>252</v>
      </c>
      <c r="D54" s="31">
        <v>269</v>
      </c>
      <c r="E54" s="32">
        <f>(D54/C54-1)*100</f>
        <v>6.7460317460317443</v>
      </c>
      <c r="F54" s="31">
        <v>3081.8</v>
      </c>
      <c r="G54" s="31">
        <v>2984</v>
      </c>
      <c r="H54" s="32">
        <f>(G54/F54-1)*100</f>
        <v>-3.1734700499708057</v>
      </c>
      <c r="I54" s="91">
        <v>2899</v>
      </c>
      <c r="J54" s="91">
        <v>2846</v>
      </c>
      <c r="K54" s="34">
        <f t="shared" si="9"/>
        <v>-1.8282166264229072</v>
      </c>
      <c r="L54" s="57" t="s">
        <v>72</v>
      </c>
      <c r="M54" s="86">
        <f t="shared" si="10"/>
        <v>269</v>
      </c>
      <c r="N54" s="87">
        <f>C54/$C$79*100</f>
        <v>0.19103427624920877</v>
      </c>
      <c r="O54" s="87">
        <f>D54/$D$79*100</f>
        <v>0.20273855318533165</v>
      </c>
      <c r="P54" s="86">
        <f t="shared" ref="P54:P79" si="18">G54</f>
        <v>2984</v>
      </c>
      <c r="Q54" s="87">
        <f t="shared" si="15"/>
        <v>32.75444264943458</v>
      </c>
      <c r="R54" s="87">
        <f t="shared" si="16"/>
        <v>29.056916110813575</v>
      </c>
      <c r="S54" s="86">
        <f t="shared" si="14"/>
        <v>2846</v>
      </c>
      <c r="T54" s="87">
        <f t="shared" si="7"/>
        <v>1.5742866157399333</v>
      </c>
      <c r="U54" s="88">
        <f t="shared" si="8"/>
        <v>1.488537321176771</v>
      </c>
      <c r="V54" s="89">
        <f t="shared" si="17"/>
        <v>1.1430077301475756</v>
      </c>
    </row>
    <row r="55" spans="1:22" ht="18.95" customHeight="1">
      <c r="A55" s="1">
        <v>2</v>
      </c>
      <c r="B55" s="57" t="s">
        <v>73</v>
      </c>
      <c r="C55" s="31"/>
      <c r="D55" s="31"/>
      <c r="E55" s="32"/>
      <c r="F55" s="31">
        <v>519.20000000000005</v>
      </c>
      <c r="G55" s="31">
        <v>612.79999999999995</v>
      </c>
      <c r="H55" s="32">
        <f>(G55/F55-1)*100</f>
        <v>18.027734976887501</v>
      </c>
      <c r="I55" s="66">
        <v>777.5</v>
      </c>
      <c r="J55" s="66">
        <v>873.5</v>
      </c>
      <c r="K55" s="34">
        <f t="shared" si="9"/>
        <v>12.34726688102894</v>
      </c>
      <c r="L55" s="57" t="s">
        <v>73</v>
      </c>
      <c r="M55" s="86">
        <f t="shared" si="10"/>
        <v>0</v>
      </c>
      <c r="N55" s="87"/>
      <c r="O55" s="87"/>
      <c r="P55" s="86">
        <f t="shared" si="18"/>
        <v>612.79999999999995</v>
      </c>
      <c r="Q55" s="87">
        <f t="shared" si="15"/>
        <v>5.5182382450471907</v>
      </c>
      <c r="R55" s="87">
        <f t="shared" si="16"/>
        <v>5.9671843809338325</v>
      </c>
      <c r="S55" s="86">
        <f t="shared" si="14"/>
        <v>873.5</v>
      </c>
      <c r="T55" s="87">
        <f t="shared" si="7"/>
        <v>0.42221726241386626</v>
      </c>
      <c r="U55" s="88">
        <f t="shared" si="8"/>
        <v>0.45686484541388245</v>
      </c>
      <c r="V55" s="89">
        <f t="shared" si="17"/>
        <v>0.7015455065827132</v>
      </c>
    </row>
    <row r="56" spans="1:22" ht="18.95" customHeight="1">
      <c r="A56" s="1">
        <v>3</v>
      </c>
      <c r="B56" s="57" t="s">
        <v>74</v>
      </c>
      <c r="C56" s="31"/>
      <c r="D56" s="31"/>
      <c r="E56" s="32"/>
      <c r="F56" s="31">
        <v>296.10000000000002</v>
      </c>
      <c r="G56" s="31">
        <v>365.3</v>
      </c>
      <c r="H56" s="32">
        <f>(G56/F56-1)*100</f>
        <v>23.370482944951032</v>
      </c>
      <c r="I56" s="66">
        <v>272.2</v>
      </c>
      <c r="J56" s="66">
        <v>299.7</v>
      </c>
      <c r="K56" s="34">
        <f t="shared" si="9"/>
        <v>10.102865540044093</v>
      </c>
      <c r="L56" s="57" t="s">
        <v>74</v>
      </c>
      <c r="M56" s="86">
        <f t="shared" si="10"/>
        <v>0</v>
      </c>
      <c r="N56" s="87"/>
      <c r="O56" s="87"/>
      <c r="P56" s="86">
        <f t="shared" si="18"/>
        <v>365.3</v>
      </c>
      <c r="Q56" s="87">
        <f t="shared" si="15"/>
        <v>3.1470538219539157</v>
      </c>
      <c r="R56" s="87">
        <f t="shared" si="16"/>
        <v>3.5571352061930961</v>
      </c>
      <c r="S56" s="86">
        <f t="shared" si="14"/>
        <v>299.7</v>
      </c>
      <c r="T56" s="87">
        <f t="shared" si="7"/>
        <v>0.14781677019814068</v>
      </c>
      <c r="U56" s="88">
        <f t="shared" si="8"/>
        <v>0.15675145297142593</v>
      </c>
      <c r="V56" s="89">
        <f t="shared" si="17"/>
        <v>1.2188855522188857</v>
      </c>
    </row>
    <row r="57" spans="1:22" ht="18.95" customHeight="1">
      <c r="A57" s="1">
        <v>4</v>
      </c>
      <c r="B57" s="59" t="s">
        <v>75</v>
      </c>
      <c r="C57" s="31"/>
      <c r="D57" s="31"/>
      <c r="E57" s="32"/>
      <c r="F57" s="31">
        <v>76.3</v>
      </c>
      <c r="G57" s="31">
        <v>78.099999999999994</v>
      </c>
      <c r="H57" s="32">
        <f>(G57/F57-1)*100</f>
        <v>2.3591087811271283</v>
      </c>
      <c r="I57" s="66">
        <v>121.8</v>
      </c>
      <c r="J57" s="66">
        <v>100.2</v>
      </c>
      <c r="K57" s="34">
        <f t="shared" si="9"/>
        <v>-17.733990147783253</v>
      </c>
      <c r="L57" s="59" t="s">
        <v>75</v>
      </c>
      <c r="M57" s="86">
        <f t="shared" si="10"/>
        <v>0</v>
      </c>
      <c r="N57" s="87"/>
      <c r="O57" s="87"/>
      <c r="P57" s="86">
        <f t="shared" si="18"/>
        <v>78.099999999999994</v>
      </c>
      <c r="Q57" s="87">
        <f t="shared" si="15"/>
        <v>0.81094294702831404</v>
      </c>
      <c r="R57" s="87">
        <f t="shared" si="16"/>
        <v>0.76050440625152149</v>
      </c>
      <c r="S57" s="86">
        <f t="shared" si="14"/>
        <v>100.2</v>
      </c>
      <c r="T57" s="87">
        <f t="shared" si="7"/>
        <v>6.614284573891821E-2</v>
      </c>
      <c r="U57" s="88">
        <f t="shared" si="8"/>
        <v>5.2407392685141413E-2</v>
      </c>
      <c r="V57" s="89">
        <f t="shared" si="17"/>
        <v>0.779441117764471</v>
      </c>
    </row>
    <row r="58" spans="1:22" ht="18.95" customHeight="1">
      <c r="A58" s="1"/>
      <c r="B58" s="90" t="s">
        <v>76</v>
      </c>
      <c r="C58" s="62">
        <f>SUM(C59:C61)</f>
        <v>210.3</v>
      </c>
      <c r="D58" s="62">
        <f>SUM(D59:D61)</f>
        <v>291</v>
      </c>
      <c r="E58" s="32">
        <f>(D58/C58-1)*100</f>
        <v>38.373751783166888</v>
      </c>
      <c r="F58" s="62">
        <f>SUM(F59:F61)</f>
        <v>580</v>
      </c>
      <c r="G58" s="62">
        <f>SUM(G59:G61)</f>
        <v>641.20000000000005</v>
      </c>
      <c r="H58" s="32">
        <f t="shared" ref="H58:H68" si="19">(G58/F58-1)*100</f>
        <v>10.551724137931039</v>
      </c>
      <c r="I58" s="92">
        <f>SUM(I59:I61)</f>
        <v>1260.0999999999999</v>
      </c>
      <c r="J58" s="92">
        <f>SUM(J59:J61)</f>
        <v>1596.6000000000001</v>
      </c>
      <c r="K58" s="34">
        <f t="shared" si="9"/>
        <v>26.704229823029934</v>
      </c>
      <c r="L58" s="90" t="s">
        <v>76</v>
      </c>
      <c r="M58" s="25">
        <f t="shared" si="10"/>
        <v>291</v>
      </c>
      <c r="N58" s="23">
        <f>C58/$C$79*100</f>
        <v>0.15942265196511352</v>
      </c>
      <c r="O58" s="23">
        <f>D58/$D$79*100</f>
        <v>0.21931940140123238</v>
      </c>
      <c r="P58" s="25">
        <f t="shared" si="18"/>
        <v>641.20000000000005</v>
      </c>
      <c r="Q58" s="23">
        <f t="shared" si="15"/>
        <v>6.1644417991667382</v>
      </c>
      <c r="R58" s="23">
        <f t="shared" si="16"/>
        <v>6.2437314377525688</v>
      </c>
      <c r="S58" s="25">
        <f t="shared" si="14"/>
        <v>1596.6000000000001</v>
      </c>
      <c r="T58" s="23">
        <f t="shared" si="7"/>
        <v>0.68429063970123838</v>
      </c>
      <c r="U58" s="85">
        <f t="shared" si="8"/>
        <v>0.83506629901294194</v>
      </c>
      <c r="V58" s="28">
        <f t="shared" si="17"/>
        <v>0.58386571464361769</v>
      </c>
    </row>
    <row r="59" spans="1:22" ht="18.95" customHeight="1">
      <c r="A59" s="1">
        <v>1</v>
      </c>
      <c r="B59" s="57" t="s">
        <v>77</v>
      </c>
      <c r="C59" s="31"/>
      <c r="D59" s="31"/>
      <c r="E59" s="32"/>
      <c r="F59" s="31">
        <v>482.8</v>
      </c>
      <c r="G59" s="31">
        <v>535.5</v>
      </c>
      <c r="H59" s="32">
        <f t="shared" si="19"/>
        <v>10.915492957746476</v>
      </c>
      <c r="I59" s="66">
        <v>822.9</v>
      </c>
      <c r="J59" s="66">
        <v>1029.4000000000001</v>
      </c>
      <c r="K59" s="34">
        <f t="shared" si="9"/>
        <v>25.094179122615156</v>
      </c>
      <c r="L59" s="57" t="s">
        <v>77</v>
      </c>
      <c r="M59" s="86">
        <f t="shared" si="10"/>
        <v>0</v>
      </c>
      <c r="N59" s="87"/>
      <c r="O59" s="87"/>
      <c r="P59" s="86">
        <f t="shared" si="18"/>
        <v>535.5</v>
      </c>
      <c r="Q59" s="87">
        <f t="shared" si="15"/>
        <v>5.1313663804098297</v>
      </c>
      <c r="R59" s="87">
        <f t="shared" si="16"/>
        <v>5.2144700326208673</v>
      </c>
      <c r="S59" s="86">
        <f t="shared" si="14"/>
        <v>1029.4000000000001</v>
      </c>
      <c r="T59" s="87">
        <f t="shared" si="7"/>
        <v>0.4468714922705731</v>
      </c>
      <c r="U59" s="88">
        <f t="shared" si="8"/>
        <v>0.53840489051980611</v>
      </c>
      <c r="V59" s="89">
        <f t="shared" si="17"/>
        <v>0.52020594521080232</v>
      </c>
    </row>
    <row r="60" spans="1:22" ht="18.95" customHeight="1">
      <c r="A60" s="1">
        <v>2</v>
      </c>
      <c r="B60" s="57" t="s">
        <v>78</v>
      </c>
      <c r="C60" s="31">
        <v>210.3</v>
      </c>
      <c r="D60" s="31">
        <v>291</v>
      </c>
      <c r="E60" s="32">
        <f>(D60/C60-1)*100</f>
        <v>38.373751783166888</v>
      </c>
      <c r="F60" s="31">
        <v>17.600000000000001</v>
      </c>
      <c r="G60" s="31">
        <v>19.600000000000001</v>
      </c>
      <c r="H60" s="32">
        <f t="shared" si="19"/>
        <v>11.363636363636353</v>
      </c>
      <c r="I60" s="66">
        <v>387.7</v>
      </c>
      <c r="J60" s="66">
        <v>502</v>
      </c>
      <c r="K60" s="34">
        <f t="shared" si="9"/>
        <v>29.481557905597121</v>
      </c>
      <c r="L60" s="57" t="s">
        <v>78</v>
      </c>
      <c r="M60" s="86">
        <f t="shared" si="10"/>
        <v>291</v>
      </c>
      <c r="N60" s="87">
        <f>C60/$C$79*100</f>
        <v>0.15942265196511352</v>
      </c>
      <c r="O60" s="87">
        <f>D60/$D$79*100</f>
        <v>0.21931940140123238</v>
      </c>
      <c r="P60" s="86">
        <f t="shared" si="18"/>
        <v>19.600000000000001</v>
      </c>
      <c r="Q60" s="87">
        <f t="shared" si="15"/>
        <v>0.18705892356092171</v>
      </c>
      <c r="R60" s="87">
        <f t="shared" si="16"/>
        <v>0.19085641949462001</v>
      </c>
      <c r="S60" s="86">
        <f t="shared" si="14"/>
        <v>502</v>
      </c>
      <c r="T60" s="87">
        <f t="shared" si="7"/>
        <v>0.21053843426090796</v>
      </c>
      <c r="U60" s="88">
        <f t="shared" si="8"/>
        <v>0.26255999129681623</v>
      </c>
      <c r="V60" s="89">
        <f t="shared" si="17"/>
        <v>0.61872509960159372</v>
      </c>
    </row>
    <row r="61" spans="1:22" ht="18.95" customHeight="1">
      <c r="A61" s="1">
        <v>3</v>
      </c>
      <c r="B61" s="57" t="s">
        <v>79</v>
      </c>
      <c r="C61" s="31"/>
      <c r="D61" s="31"/>
      <c r="E61" s="32"/>
      <c r="F61" s="31">
        <v>79.599999999999994</v>
      </c>
      <c r="G61" s="31">
        <v>86.1</v>
      </c>
      <c r="H61" s="32">
        <f t="shared" si="19"/>
        <v>8.1658291457286545</v>
      </c>
      <c r="I61" s="66">
        <v>49.5</v>
      </c>
      <c r="J61" s="66">
        <v>65.2</v>
      </c>
      <c r="K61" s="34">
        <f t="shared" si="9"/>
        <v>31.717171717171723</v>
      </c>
      <c r="L61" s="57" t="s">
        <v>79</v>
      </c>
      <c r="M61" s="86">
        <f t="shared" si="10"/>
        <v>0</v>
      </c>
      <c r="N61" s="87"/>
      <c r="O61" s="87"/>
      <c r="P61" s="86">
        <f t="shared" si="18"/>
        <v>86.1</v>
      </c>
      <c r="Q61" s="87">
        <f t="shared" si="15"/>
        <v>0.84601649519598676</v>
      </c>
      <c r="R61" s="87">
        <f t="shared" si="16"/>
        <v>0.83840498563708066</v>
      </c>
      <c r="S61" s="86">
        <f t="shared" si="14"/>
        <v>65.2</v>
      </c>
      <c r="T61" s="87">
        <f t="shared" si="7"/>
        <v>2.6880713169757403E-2</v>
      </c>
      <c r="U61" s="88">
        <f t="shared" si="8"/>
        <v>3.410141719631956E-2</v>
      </c>
      <c r="V61" s="89">
        <f t="shared" si="17"/>
        <v>1.3205521472392636</v>
      </c>
    </row>
    <row r="62" spans="1:22" ht="18.95" customHeight="1">
      <c r="A62" s="1"/>
      <c r="B62" s="90" t="s">
        <v>80</v>
      </c>
      <c r="C62" s="62">
        <f>SUM(C63:C65)</f>
        <v>2638.3</v>
      </c>
      <c r="D62" s="62">
        <v>3145</v>
      </c>
      <c r="E62" s="32">
        <f>(D62/C62-1)*100</f>
        <v>19.205549027783043</v>
      </c>
      <c r="F62" s="62">
        <f>SUM(F63:F65)</f>
        <v>634.1</v>
      </c>
      <c r="G62" s="62">
        <f>SUM(G63:G65)</f>
        <v>740.8</v>
      </c>
      <c r="H62" s="32">
        <f t="shared" si="19"/>
        <v>16.826998896073153</v>
      </c>
      <c r="I62" s="92">
        <f>SUM(I63:I65)</f>
        <v>10052.099999999999</v>
      </c>
      <c r="J62" s="92">
        <f>SUM(J63:J65)</f>
        <v>11718.2</v>
      </c>
      <c r="K62" s="34">
        <f t="shared" si="9"/>
        <v>16.574646093851065</v>
      </c>
      <c r="L62" s="90" t="s">
        <v>80</v>
      </c>
      <c r="M62" s="25">
        <f t="shared" si="10"/>
        <v>3145</v>
      </c>
      <c r="N62" s="23">
        <f>C62/$C$79*100</f>
        <v>2.0000227421757439</v>
      </c>
      <c r="O62" s="23">
        <f t="shared" ref="O62:O68" si="20">D62/$D$79*100</f>
        <v>2.3703076199548998</v>
      </c>
      <c r="P62" s="25">
        <f t="shared" si="18"/>
        <v>740.8</v>
      </c>
      <c r="Q62" s="23">
        <f t="shared" si="15"/>
        <v>6.73943542215798</v>
      </c>
      <c r="R62" s="23">
        <f t="shared" si="16"/>
        <v>7.2135936511027801</v>
      </c>
      <c r="S62" s="25">
        <f t="shared" si="14"/>
        <v>11718.2</v>
      </c>
      <c r="T62" s="23">
        <f t="shared" si="7"/>
        <v>5.4587397344185522</v>
      </c>
      <c r="U62" s="85">
        <f t="shared" si="8"/>
        <v>6.1289451992317767</v>
      </c>
      <c r="V62" s="28">
        <f t="shared" si="17"/>
        <v>0.33160382993975185</v>
      </c>
    </row>
    <row r="63" spans="1:22" ht="18.95" customHeight="1">
      <c r="A63" s="1">
        <v>1</v>
      </c>
      <c r="B63" s="57" t="s">
        <v>81</v>
      </c>
      <c r="C63" s="31">
        <v>1835.5</v>
      </c>
      <c r="D63" s="31"/>
      <c r="E63" s="32"/>
      <c r="F63" s="31"/>
      <c r="G63" s="31"/>
      <c r="H63" s="32"/>
      <c r="I63" s="56">
        <v>7273.2</v>
      </c>
      <c r="J63" s="56">
        <v>8601.2000000000007</v>
      </c>
      <c r="K63" s="34">
        <f t="shared" si="9"/>
        <v>18.258813177143509</v>
      </c>
      <c r="L63" s="57" t="s">
        <v>81</v>
      </c>
      <c r="M63" s="86">
        <f t="shared" si="10"/>
        <v>0</v>
      </c>
      <c r="N63" s="87">
        <f>C63/$C$79*100</f>
        <v>1.3914421192675503</v>
      </c>
      <c r="O63" s="87">
        <f t="shared" si="20"/>
        <v>0</v>
      </c>
      <c r="P63" s="86">
        <f t="shared" si="18"/>
        <v>0</v>
      </c>
      <c r="Q63" s="87"/>
      <c r="R63" s="87"/>
      <c r="S63" s="86">
        <f t="shared" si="14"/>
        <v>8601.2000000000007</v>
      </c>
      <c r="T63" s="87">
        <f t="shared" si="7"/>
        <v>3.9496727884096874</v>
      </c>
      <c r="U63" s="88">
        <f t="shared" si="8"/>
        <v>4.4986673249844147</v>
      </c>
      <c r="V63" s="89">
        <f t="shared" si="17"/>
        <v>0</v>
      </c>
    </row>
    <row r="64" spans="1:22" ht="18.95" customHeight="1">
      <c r="A64" s="1">
        <v>2</v>
      </c>
      <c r="B64" s="57" t="s">
        <v>82</v>
      </c>
      <c r="C64" s="31">
        <v>558.5</v>
      </c>
      <c r="D64" s="31"/>
      <c r="E64" s="32"/>
      <c r="F64" s="31">
        <v>117.1</v>
      </c>
      <c r="G64" s="31">
        <v>164.8</v>
      </c>
      <c r="H64" s="32">
        <f t="shared" si="19"/>
        <v>40.734415029888993</v>
      </c>
      <c r="I64" s="56">
        <v>1098.5999999999999</v>
      </c>
      <c r="J64" s="56">
        <v>1277</v>
      </c>
      <c r="K64" s="34">
        <f t="shared" si="9"/>
        <v>16.238849444747871</v>
      </c>
      <c r="L64" s="57" t="s">
        <v>82</v>
      </c>
      <c r="M64" s="86">
        <f t="shared" si="10"/>
        <v>0</v>
      </c>
      <c r="N64" s="87">
        <f>C64/$C$79*100</f>
        <v>0.42338350509993289</v>
      </c>
      <c r="O64" s="87">
        <f t="shared" si="20"/>
        <v>0</v>
      </c>
      <c r="P64" s="86">
        <f t="shared" si="18"/>
        <v>164.8</v>
      </c>
      <c r="Q64" s="87">
        <f>F64/$F$79*100</f>
        <v>1.244579542555905</v>
      </c>
      <c r="R64" s="87">
        <f>G64/$G$79*100</f>
        <v>1.6047519353425193</v>
      </c>
      <c r="S64" s="86">
        <f t="shared" si="14"/>
        <v>1277</v>
      </c>
      <c r="T64" s="87">
        <f t="shared" si="7"/>
        <v>0.59658891895546418</v>
      </c>
      <c r="U64" s="88">
        <f t="shared" si="8"/>
        <v>0.66790659140644293</v>
      </c>
      <c r="V64" s="89">
        <f t="shared" si="17"/>
        <v>0.12905246671887236</v>
      </c>
    </row>
    <row r="65" spans="1:22" ht="18.95" customHeight="1">
      <c r="A65" s="1">
        <v>3</v>
      </c>
      <c r="B65" s="93" t="s">
        <v>83</v>
      </c>
      <c r="C65" s="94">
        <v>244.3</v>
      </c>
      <c r="D65" s="94"/>
      <c r="E65" s="32"/>
      <c r="F65" s="31">
        <v>517</v>
      </c>
      <c r="G65" s="31">
        <v>576</v>
      </c>
      <c r="H65" s="32">
        <f t="shared" si="19"/>
        <v>11.411992263056092</v>
      </c>
      <c r="I65" s="56">
        <v>1680.3</v>
      </c>
      <c r="J65" s="56">
        <v>1840</v>
      </c>
      <c r="K65" s="34">
        <f t="shared" si="9"/>
        <v>9.5042551925251573</v>
      </c>
      <c r="L65" s="57" t="s">
        <v>83</v>
      </c>
      <c r="M65" s="86">
        <f t="shared" si="10"/>
        <v>0</v>
      </c>
      <c r="N65" s="87">
        <f>C65/$C$79*100</f>
        <v>0.18519711780826073</v>
      </c>
      <c r="O65" s="87">
        <f t="shared" si="20"/>
        <v>0</v>
      </c>
      <c r="P65" s="86">
        <f t="shared" si="18"/>
        <v>576</v>
      </c>
      <c r="Q65" s="87">
        <f>F65/$F$79*100</f>
        <v>5.494855879602075</v>
      </c>
      <c r="R65" s="87">
        <f>G65/$G$79*100</f>
        <v>5.6088417157602617</v>
      </c>
      <c r="S65" s="86">
        <f t="shared" si="14"/>
        <v>1840</v>
      </c>
      <c r="T65" s="87">
        <f t="shared" si="7"/>
        <v>0.91247802705340131</v>
      </c>
      <c r="U65" s="88">
        <f t="shared" si="8"/>
        <v>0.96237128284091999</v>
      </c>
      <c r="V65" s="89">
        <f t="shared" si="17"/>
        <v>0.31304347826086959</v>
      </c>
    </row>
    <row r="66" spans="1:22" ht="18.95" customHeight="1">
      <c r="A66" s="1"/>
      <c r="B66" s="95" t="s">
        <v>84</v>
      </c>
      <c r="C66" s="96">
        <f>SUM(C67:C78)</f>
        <v>2731.6</v>
      </c>
      <c r="D66" s="96">
        <f>SUM(D67:D78)</f>
        <v>3152</v>
      </c>
      <c r="E66" s="32">
        <f>(D66/C66-1)*100</f>
        <v>15.3902474740079</v>
      </c>
      <c r="F66" s="62">
        <f>SUM(F67:F78)</f>
        <v>81</v>
      </c>
      <c r="G66" s="62">
        <f>SUM(G67:G78)</f>
        <v>169.8</v>
      </c>
      <c r="H66" s="32">
        <f t="shared" si="19"/>
        <v>109.62962962962965</v>
      </c>
      <c r="I66" s="97">
        <f>SUM(I67:I78)</f>
        <v>3919.6</v>
      </c>
      <c r="J66" s="97">
        <f>SUM(J67:J78)</f>
        <v>4622.3999999999996</v>
      </c>
      <c r="K66" s="34">
        <f t="shared" si="9"/>
        <v>17.930401061332791</v>
      </c>
      <c r="L66" s="90" t="s">
        <v>84</v>
      </c>
      <c r="M66" s="25">
        <f t="shared" si="10"/>
        <v>3152</v>
      </c>
      <c r="N66" s="23">
        <f>C66/$C$79*100</f>
        <v>2.0707509087394391</v>
      </c>
      <c r="O66" s="23">
        <f t="shared" si="20"/>
        <v>2.3755833443872318</v>
      </c>
      <c r="P66" s="25">
        <f t="shared" si="18"/>
        <v>169.8</v>
      </c>
      <c r="Q66" s="23">
        <f>F66/$F$79*100</f>
        <v>0.86089618229742371</v>
      </c>
      <c r="R66" s="23">
        <f>G66/$G$79*100</f>
        <v>1.6534397974584936</v>
      </c>
      <c r="S66" s="25">
        <f t="shared" si="14"/>
        <v>4622.3999999999996</v>
      </c>
      <c r="T66" s="23">
        <f t="shared" si="7"/>
        <v>2.128518047276386</v>
      </c>
      <c r="U66" s="85">
        <f t="shared" si="8"/>
        <v>2.4176440314151457</v>
      </c>
      <c r="V66" s="28">
        <f t="shared" si="17"/>
        <v>0.7186310141917619</v>
      </c>
    </row>
    <row r="67" spans="1:22" ht="18.95" customHeight="1">
      <c r="A67" s="1">
        <v>1</v>
      </c>
      <c r="B67" s="93" t="s">
        <v>85</v>
      </c>
      <c r="C67" s="94">
        <v>2451.6999999999998</v>
      </c>
      <c r="D67" s="94">
        <v>2840.3</v>
      </c>
      <c r="E67" s="32">
        <f>(D67/C67-1)*100</f>
        <v>15.850226373536746</v>
      </c>
      <c r="F67" s="31"/>
      <c r="G67" s="31"/>
      <c r="H67" s="32"/>
      <c r="I67" s="98">
        <v>3141.5</v>
      </c>
      <c r="J67" s="98">
        <v>3603.9</v>
      </c>
      <c r="K67" s="34">
        <f t="shared" si="9"/>
        <v>14.719083240490205</v>
      </c>
      <c r="L67" s="57" t="s">
        <v>85</v>
      </c>
      <c r="M67" s="86">
        <f t="shared" si="10"/>
        <v>2840.3</v>
      </c>
      <c r="N67" s="87">
        <f>C67/$C$79*100</f>
        <v>1.8585664090483536</v>
      </c>
      <c r="O67" s="87">
        <f t="shared" si="20"/>
        <v>2.140662872164675</v>
      </c>
      <c r="P67" s="86"/>
      <c r="Q67" s="87"/>
      <c r="R67" s="87"/>
      <c r="S67" s="99">
        <f t="shared" si="14"/>
        <v>3603.9</v>
      </c>
      <c r="T67" s="87">
        <f t="shared" si="7"/>
        <v>1.7059749580362198</v>
      </c>
      <c r="U67" s="88">
        <f t="shared" si="8"/>
        <v>1.8849401446904304</v>
      </c>
      <c r="V67" s="89">
        <f t="shared" si="17"/>
        <v>0.78811842725935799</v>
      </c>
    </row>
    <row r="68" spans="1:22" ht="18.95" customHeight="1">
      <c r="A68" s="1">
        <v>2</v>
      </c>
      <c r="B68" s="93" t="s">
        <v>86</v>
      </c>
      <c r="C68" s="94">
        <v>193</v>
      </c>
      <c r="D68" s="94">
        <v>214.2</v>
      </c>
      <c r="E68" s="32">
        <f>(D68/C68-1)*100</f>
        <v>10.984455958549223</v>
      </c>
      <c r="F68" s="31">
        <v>52.5</v>
      </c>
      <c r="G68" s="31">
        <v>140.80000000000001</v>
      </c>
      <c r="H68" s="32">
        <f t="shared" si="19"/>
        <v>168.19047619047623</v>
      </c>
      <c r="I68" s="98">
        <v>365.1</v>
      </c>
      <c r="J68" s="98">
        <v>487.5</v>
      </c>
      <c r="K68" s="34">
        <f t="shared" si="9"/>
        <v>33.525061626951505</v>
      </c>
      <c r="L68" s="57" t="s">
        <v>86</v>
      </c>
      <c r="M68" s="86">
        <f t="shared" si="10"/>
        <v>214.2</v>
      </c>
      <c r="N68" s="87">
        <f>C68/$C$79*100</f>
        <v>0.14630799728610036</v>
      </c>
      <c r="O68" s="87">
        <f t="shared" si="20"/>
        <v>0.16143716762936072</v>
      </c>
      <c r="P68" s="86">
        <f t="shared" si="18"/>
        <v>140.80000000000001</v>
      </c>
      <c r="Q68" s="87">
        <f>F68/$F$79*100</f>
        <v>0.55798826630388576</v>
      </c>
      <c r="R68" s="87">
        <f>G68/$G$79*100</f>
        <v>1.3710501971858418</v>
      </c>
      <c r="S68" s="99">
        <f t="shared" si="14"/>
        <v>487.5</v>
      </c>
      <c r="T68" s="100">
        <f t="shared" si="7"/>
        <v>0.1982656238036046</v>
      </c>
      <c r="U68" s="101">
        <f t="shared" si="8"/>
        <v>0.25497608716573289</v>
      </c>
      <c r="V68" s="89">
        <f t="shared" si="17"/>
        <v>0.72820512820512817</v>
      </c>
    </row>
    <row r="69" spans="1:22" ht="18.95" customHeight="1">
      <c r="A69" s="1">
        <v>3</v>
      </c>
      <c r="B69" s="93" t="s">
        <v>87</v>
      </c>
      <c r="C69" s="94"/>
      <c r="D69" s="94"/>
      <c r="E69" s="32"/>
      <c r="F69" s="31"/>
      <c r="G69" s="31"/>
      <c r="H69" s="20"/>
      <c r="I69" s="98">
        <v>73.099999999999994</v>
      </c>
      <c r="J69" s="98">
        <v>125</v>
      </c>
      <c r="K69" s="34">
        <f t="shared" si="9"/>
        <v>70.998632010943922</v>
      </c>
      <c r="L69" s="57" t="s">
        <v>87</v>
      </c>
      <c r="M69" s="86"/>
      <c r="N69" s="87"/>
      <c r="O69" s="87"/>
      <c r="P69" s="86"/>
      <c r="Q69" s="87"/>
      <c r="R69" s="87"/>
      <c r="S69" s="99">
        <f t="shared" si="14"/>
        <v>125</v>
      </c>
      <c r="T69" s="100">
        <f t="shared" si="7"/>
        <v>3.9696568337560932E-2</v>
      </c>
      <c r="U69" s="101">
        <f t="shared" si="8"/>
        <v>6.5378483888649461E-2</v>
      </c>
      <c r="V69" s="89"/>
    </row>
    <row r="70" spans="1:22" ht="18.95" customHeight="1">
      <c r="A70" s="1">
        <v>4</v>
      </c>
      <c r="B70" s="93" t="s">
        <v>88</v>
      </c>
      <c r="C70" s="94">
        <v>16.399999999999999</v>
      </c>
      <c r="D70" s="94">
        <v>22</v>
      </c>
      <c r="E70" s="32">
        <f>(D70/C70-1)*100</f>
        <v>34.146341463414643</v>
      </c>
      <c r="F70" s="31"/>
      <c r="G70" s="31"/>
      <c r="H70" s="20"/>
      <c r="I70" s="98">
        <v>114.9</v>
      </c>
      <c r="J70" s="98">
        <v>135</v>
      </c>
      <c r="K70" s="34">
        <f t="shared" si="9"/>
        <v>17.493472584856384</v>
      </c>
      <c r="L70" s="57" t="s">
        <v>88</v>
      </c>
      <c r="M70" s="86">
        <f t="shared" si="10"/>
        <v>22</v>
      </c>
      <c r="N70" s="87">
        <f>C70/$C$79*100</f>
        <v>1.2432389406694536E-2</v>
      </c>
      <c r="O70" s="87">
        <f>D70/$D$79*100</f>
        <v>1.658084821590073E-2</v>
      </c>
      <c r="P70" s="86"/>
      <c r="Q70" s="87"/>
      <c r="R70" s="87"/>
      <c r="S70" s="99">
        <f t="shared" si="14"/>
        <v>135</v>
      </c>
      <c r="T70" s="100">
        <f t="shared" si="7"/>
        <v>6.2395837236467182E-2</v>
      </c>
      <c r="U70" s="101">
        <f t="shared" si="8"/>
        <v>7.0608762599741415E-2</v>
      </c>
      <c r="V70" s="89">
        <f t="shared" si="17"/>
        <v>0.16296296296296298</v>
      </c>
    </row>
    <row r="71" spans="1:22" ht="18.95" customHeight="1">
      <c r="A71" s="1">
        <v>5</v>
      </c>
      <c r="B71" s="93" t="s">
        <v>89</v>
      </c>
      <c r="C71" s="94">
        <v>66.900000000000006</v>
      </c>
      <c r="D71" s="94">
        <v>71</v>
      </c>
      <c r="E71" s="32">
        <f>(D71/C71-1)*100</f>
        <v>6.1285500747384036</v>
      </c>
      <c r="F71" s="31"/>
      <c r="G71" s="31"/>
      <c r="H71" s="20"/>
      <c r="I71" s="98">
        <v>115.7</v>
      </c>
      <c r="J71" s="98">
        <v>134</v>
      </c>
      <c r="K71" s="34">
        <f t="shared" si="9"/>
        <v>15.816767502160767</v>
      </c>
      <c r="L71" s="57" t="s">
        <v>89</v>
      </c>
      <c r="M71" s="86">
        <f t="shared" si="10"/>
        <v>71</v>
      </c>
      <c r="N71" s="87">
        <f>C71/$C$79*100</f>
        <v>5.0715051909016144E-2</v>
      </c>
      <c r="O71" s="87">
        <f>D71/$D$79*100</f>
        <v>5.3510919242225084E-2</v>
      </c>
      <c r="P71" s="86"/>
      <c r="Q71" s="87"/>
      <c r="R71" s="87"/>
      <c r="S71" s="99">
        <f t="shared" si="14"/>
        <v>134</v>
      </c>
      <c r="T71" s="100">
        <f t="shared" si="7"/>
        <v>6.2830273004867307E-2</v>
      </c>
      <c r="U71" s="101">
        <f t="shared" si="8"/>
        <v>7.0085734728632221E-2</v>
      </c>
      <c r="V71" s="89">
        <f t="shared" si="17"/>
        <v>0.52985074626865669</v>
      </c>
    </row>
    <row r="72" spans="1:22" ht="18.95" customHeight="1">
      <c r="A72" s="1">
        <v>6</v>
      </c>
      <c r="B72" s="93" t="s">
        <v>90</v>
      </c>
      <c r="C72" s="94"/>
      <c r="D72" s="94"/>
      <c r="E72" s="32"/>
      <c r="F72" s="31"/>
      <c r="G72" s="31"/>
      <c r="H72" s="20"/>
      <c r="I72" s="98">
        <v>48.2</v>
      </c>
      <c r="J72" s="98">
        <v>61</v>
      </c>
      <c r="K72" s="34">
        <f t="shared" si="9"/>
        <v>26.556016597510368</v>
      </c>
      <c r="L72" s="57" t="s">
        <v>90</v>
      </c>
      <c r="M72" s="86"/>
      <c r="N72" s="87"/>
      <c r="O72" s="87"/>
      <c r="P72" s="86"/>
      <c r="Q72" s="87"/>
      <c r="R72" s="87"/>
      <c r="S72" s="99">
        <f t="shared" si="14"/>
        <v>61</v>
      </c>
      <c r="T72" s="100">
        <f t="shared" si="7"/>
        <v>2.6174755046107206E-2</v>
      </c>
      <c r="U72" s="101">
        <f t="shared" si="8"/>
        <v>3.1904700137660939E-2</v>
      </c>
      <c r="V72" s="89"/>
    </row>
    <row r="73" spans="1:22" ht="18.95" customHeight="1">
      <c r="A73" s="1">
        <v>7</v>
      </c>
      <c r="B73" s="93" t="s">
        <v>91</v>
      </c>
      <c r="C73" s="94"/>
      <c r="D73" s="94"/>
      <c r="E73" s="32"/>
      <c r="F73" s="31"/>
      <c r="G73" s="31"/>
      <c r="H73" s="20"/>
      <c r="I73" s="98">
        <v>24.3</v>
      </c>
      <c r="J73" s="98">
        <v>31</v>
      </c>
      <c r="K73" s="34">
        <f t="shared" si="9"/>
        <v>27.572016460905346</v>
      </c>
      <c r="L73" s="57" t="s">
        <v>91</v>
      </c>
      <c r="M73" s="86"/>
      <c r="N73" s="87"/>
      <c r="O73" s="87"/>
      <c r="P73" s="86"/>
      <c r="Q73" s="87"/>
      <c r="R73" s="87"/>
      <c r="S73" s="99">
        <f t="shared" si="14"/>
        <v>31</v>
      </c>
      <c r="T73" s="100">
        <f t="shared" si="7"/>
        <v>1.3195986465153634E-2</v>
      </c>
      <c r="U73" s="101">
        <f t="shared" si="8"/>
        <v>1.6213864004385067E-2</v>
      </c>
      <c r="V73" s="89"/>
    </row>
    <row r="74" spans="1:22" ht="18.95" customHeight="1">
      <c r="A74" s="1">
        <v>8</v>
      </c>
      <c r="B74" s="93" t="s">
        <v>92</v>
      </c>
      <c r="C74" s="94"/>
      <c r="D74" s="94"/>
      <c r="E74" s="32"/>
      <c r="F74" s="31"/>
      <c r="G74" s="31"/>
      <c r="H74" s="20"/>
      <c r="I74" s="98">
        <v>18.5</v>
      </c>
      <c r="J74" s="98">
        <v>23</v>
      </c>
      <c r="K74" s="34">
        <f t="shared" si="9"/>
        <v>24.324324324324319</v>
      </c>
      <c r="L74" s="57" t="s">
        <v>92</v>
      </c>
      <c r="M74" s="86"/>
      <c r="N74" s="87"/>
      <c r="O74" s="87"/>
      <c r="P74" s="86"/>
      <c r="Q74" s="87"/>
      <c r="R74" s="87"/>
      <c r="S74" s="99">
        <f t="shared" si="14"/>
        <v>23</v>
      </c>
      <c r="T74" s="100">
        <f t="shared" si="7"/>
        <v>1.0046327144252767E-2</v>
      </c>
      <c r="U74" s="101">
        <f t="shared" si="8"/>
        <v>1.2029641035511501E-2</v>
      </c>
      <c r="V74" s="89"/>
    </row>
    <row r="75" spans="1:22" ht="18.95" customHeight="1">
      <c r="A75" s="1">
        <v>9</v>
      </c>
      <c r="B75" s="102" t="s">
        <v>93</v>
      </c>
      <c r="C75" s="94"/>
      <c r="D75" s="94"/>
      <c r="E75" s="32"/>
      <c r="F75" s="31"/>
      <c r="G75" s="31"/>
      <c r="H75" s="20"/>
      <c r="I75" s="98">
        <v>8.1999999999999993</v>
      </c>
      <c r="J75" s="98">
        <v>10.5</v>
      </c>
      <c r="K75" s="34">
        <f t="shared" si="9"/>
        <v>28.04878048780488</v>
      </c>
      <c r="L75" s="59" t="s">
        <v>93</v>
      </c>
      <c r="M75" s="86"/>
      <c r="N75" s="87"/>
      <c r="O75" s="87"/>
      <c r="P75" s="86"/>
      <c r="Q75" s="87"/>
      <c r="R75" s="87"/>
      <c r="S75" s="99">
        <f t="shared" si="14"/>
        <v>10.5</v>
      </c>
      <c r="T75" s="100">
        <f t="shared" si="7"/>
        <v>4.4529666261012256E-3</v>
      </c>
      <c r="U75" s="101">
        <f t="shared" si="8"/>
        <v>5.4917926466465546E-3</v>
      </c>
      <c r="V75" s="89"/>
    </row>
    <row r="76" spans="1:22" ht="18.95" customHeight="1">
      <c r="A76" s="1">
        <v>10</v>
      </c>
      <c r="B76" s="102" t="s">
        <v>94</v>
      </c>
      <c r="C76" s="94"/>
      <c r="D76" s="94"/>
      <c r="E76" s="32"/>
      <c r="F76" s="31"/>
      <c r="G76" s="31"/>
      <c r="H76" s="20"/>
      <c r="I76" s="98">
        <v>4.9000000000000004</v>
      </c>
      <c r="J76" s="98">
        <v>6</v>
      </c>
      <c r="K76" s="34">
        <f t="shared" si="9"/>
        <v>22.448979591836714</v>
      </c>
      <c r="L76" s="59" t="s">
        <v>94</v>
      </c>
      <c r="M76" s="86"/>
      <c r="N76" s="87"/>
      <c r="O76" s="87"/>
      <c r="P76" s="86"/>
      <c r="Q76" s="87"/>
      <c r="R76" s="87"/>
      <c r="S76" s="99">
        <f t="shared" si="14"/>
        <v>6</v>
      </c>
      <c r="T76" s="100">
        <f t="shared" si="7"/>
        <v>2.6609190814507327E-3</v>
      </c>
      <c r="U76" s="101">
        <f t="shared" si="8"/>
        <v>3.1381672266551741E-3</v>
      </c>
      <c r="V76" s="89"/>
    </row>
    <row r="77" spans="1:22" ht="18.95" customHeight="1">
      <c r="A77" s="1">
        <v>11</v>
      </c>
      <c r="B77" s="93" t="s">
        <v>95</v>
      </c>
      <c r="C77" s="94"/>
      <c r="D77" s="94"/>
      <c r="E77" s="32"/>
      <c r="F77" s="31">
        <v>28.5</v>
      </c>
      <c r="G77" s="31">
        <v>29</v>
      </c>
      <c r="H77" s="20">
        <f>(F77/G77-1)*100</f>
        <v>-1.7241379310344862</v>
      </c>
      <c r="I77" s="98">
        <v>2.9</v>
      </c>
      <c r="J77" s="98">
        <v>3</v>
      </c>
      <c r="K77" s="34">
        <f t="shared" si="9"/>
        <v>3.4482758620689724</v>
      </c>
      <c r="L77" s="57" t="s">
        <v>95</v>
      </c>
      <c r="M77" s="86"/>
      <c r="N77" s="87"/>
      <c r="O77" s="87"/>
      <c r="P77" s="86">
        <f t="shared" si="18"/>
        <v>29</v>
      </c>
      <c r="Q77" s="87">
        <f>F77/$F$79*100</f>
        <v>0.30290791599353795</v>
      </c>
      <c r="R77" s="87">
        <f>G77/$G$79*100</f>
        <v>0.28238960027265203</v>
      </c>
      <c r="S77" s="99">
        <f t="shared" si="14"/>
        <v>3</v>
      </c>
      <c r="T77" s="100">
        <f t="shared" si="7"/>
        <v>1.5748296604504337E-3</v>
      </c>
      <c r="U77" s="101">
        <f t="shared" si="8"/>
        <v>1.569083613327587E-3</v>
      </c>
      <c r="V77" s="89"/>
    </row>
    <row r="78" spans="1:22" ht="18.95" customHeight="1">
      <c r="A78" s="1">
        <v>12</v>
      </c>
      <c r="B78" s="93" t="s">
        <v>96</v>
      </c>
      <c r="C78" s="94">
        <v>3.6</v>
      </c>
      <c r="D78" s="94">
        <v>4.5</v>
      </c>
      <c r="E78" s="32">
        <f>(D78/C78-1)*100</f>
        <v>25</v>
      </c>
      <c r="F78" s="31"/>
      <c r="G78" s="31"/>
      <c r="H78" s="20"/>
      <c r="I78" s="98">
        <v>2.2999999999999998</v>
      </c>
      <c r="J78" s="98">
        <v>2.5</v>
      </c>
      <c r="K78" s="34">
        <f t="shared" si="9"/>
        <v>8.6956521739130608</v>
      </c>
      <c r="L78" s="57" t="s">
        <v>96</v>
      </c>
      <c r="M78" s="86">
        <f t="shared" si="10"/>
        <v>4.5</v>
      </c>
      <c r="N78" s="100">
        <f>C78/$C$79*100</f>
        <v>2.7290610892744109E-3</v>
      </c>
      <c r="O78" s="100">
        <f>D78/$D$79*100</f>
        <v>3.391537135070604E-3</v>
      </c>
      <c r="P78" s="99"/>
      <c r="Q78" s="99"/>
      <c r="R78" s="99"/>
      <c r="S78" s="99">
        <f t="shared" si="14"/>
        <v>2.5</v>
      </c>
      <c r="T78" s="100">
        <f t="shared" si="7"/>
        <v>1.249002834150344E-3</v>
      </c>
      <c r="U78" s="101">
        <f t="shared" si="8"/>
        <v>1.3075696777729892E-3</v>
      </c>
      <c r="V78" s="89">
        <f>(M78+P78)/S78</f>
        <v>1.8</v>
      </c>
    </row>
    <row r="79" spans="1:22" ht="25.5" customHeight="1" thickBot="1">
      <c r="A79" s="1">
        <f>A78+A65+A61+A57+A52+A42+A14</f>
        <v>64</v>
      </c>
      <c r="B79" s="103" t="s">
        <v>97</v>
      </c>
      <c r="C79" s="104">
        <f>C66+C62+C58+C53+C46+C16+C4</f>
        <v>131913.5</v>
      </c>
      <c r="D79" s="104">
        <f>D66+D62+D58+D53+D46+D16+D4</f>
        <v>132683.20000000001</v>
      </c>
      <c r="E79" s="69">
        <f>(D79/C79-1)*100</f>
        <v>0.58348842233737486</v>
      </c>
      <c r="F79" s="104">
        <f>F66+F62+F58+F53+F46+F16+F4</f>
        <v>9408.7999999999993</v>
      </c>
      <c r="G79" s="104">
        <f>G66+G62+G58+G53+G46+G16+G4</f>
        <v>10269.5</v>
      </c>
      <c r="H79" s="104">
        <f>H66+H62+H58+H53+H46+H16+H4</f>
        <v>154.24855868164488</v>
      </c>
      <c r="I79" s="104">
        <f>I66+I62+I58+I53+I46+I16+I4</f>
        <v>184146.90000000002</v>
      </c>
      <c r="J79" s="104">
        <f>J66+J62+J58+J53+J46+J16+J4</f>
        <v>191194.4</v>
      </c>
      <c r="K79" s="72">
        <f t="shared" si="9"/>
        <v>3.8271075972497792</v>
      </c>
      <c r="L79" s="105" t="s">
        <v>97</v>
      </c>
      <c r="M79" s="106">
        <f t="shared" si="10"/>
        <v>132683.20000000001</v>
      </c>
      <c r="N79" s="107">
        <f>C79/$C$79*100</f>
        <v>100</v>
      </c>
      <c r="O79" s="107">
        <f>D79/$D$79*100</f>
        <v>100</v>
      </c>
      <c r="P79" s="106">
        <f t="shared" si="18"/>
        <v>10269.5</v>
      </c>
      <c r="Q79" s="107">
        <f>F79/$F$79*100</f>
        <v>100</v>
      </c>
      <c r="R79" s="107">
        <f>G79/$G$79*100</f>
        <v>100</v>
      </c>
      <c r="S79" s="106">
        <f t="shared" si="14"/>
        <v>191194.4</v>
      </c>
      <c r="T79" s="107">
        <f t="shared" si="7"/>
        <v>100</v>
      </c>
      <c r="U79" s="108">
        <f t="shared" si="8"/>
        <v>100</v>
      </c>
      <c r="V79" s="109">
        <f>(M79+P79)/S79</f>
        <v>0.74768246350311529</v>
      </c>
    </row>
    <row r="80" spans="1:22" ht="27.75" customHeight="1" thickBot="1">
      <c r="B80" s="110" t="s">
        <v>98</v>
      </c>
      <c r="C80" s="111"/>
      <c r="D80" s="111"/>
      <c r="E80" s="111"/>
      <c r="F80" s="111"/>
      <c r="G80" s="111"/>
      <c r="H80" s="111"/>
      <c r="I80" s="111"/>
      <c r="J80" s="112"/>
      <c r="K80" s="72"/>
      <c r="L80" s="110" t="s">
        <v>98</v>
      </c>
      <c r="M80" s="113"/>
      <c r="N80" s="113"/>
      <c r="O80" s="113"/>
      <c r="P80" s="113"/>
      <c r="Q80" s="113"/>
      <c r="R80" s="113"/>
      <c r="S80" s="113"/>
      <c r="T80" s="113"/>
      <c r="U80" s="113"/>
    </row>
    <row r="81" spans="2:18">
      <c r="J81" s="3"/>
    </row>
    <row r="82" spans="2:18">
      <c r="J82" s="3"/>
    </row>
    <row r="83" spans="2:18">
      <c r="J83" s="3"/>
    </row>
    <row r="84" spans="2:18">
      <c r="J84" s="3"/>
    </row>
    <row r="85" spans="2:18">
      <c r="J85" s="3"/>
    </row>
    <row r="86" spans="2:18">
      <c r="J86" s="3"/>
    </row>
    <row r="87" spans="2:18">
      <c r="J87" s="3"/>
    </row>
    <row r="88" spans="2:18"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</row>
    <row r="89" spans="2:18">
      <c r="J89" s="3"/>
    </row>
    <row r="90" spans="2:18">
      <c r="J90" s="3"/>
    </row>
    <row r="91" spans="2:18">
      <c r="J91" s="3"/>
    </row>
    <row r="92" spans="2:18">
      <c r="J92" s="3"/>
    </row>
    <row r="93" spans="2:18">
      <c r="J93" s="3"/>
    </row>
    <row r="94" spans="2:18">
      <c r="J94" s="3"/>
    </row>
    <row r="95" spans="2:18">
      <c r="J95" s="3"/>
    </row>
    <row r="96" spans="2:18">
      <c r="J96" s="3"/>
    </row>
    <row r="97" spans="10:10">
      <c r="J97" s="3"/>
    </row>
    <row r="98" spans="10:10">
      <c r="J98" s="3"/>
    </row>
    <row r="99" spans="10:10">
      <c r="J99" s="3"/>
    </row>
    <row r="100" spans="10:10">
      <c r="J100" s="3"/>
    </row>
    <row r="101" spans="10:10">
      <c r="J101" s="3"/>
    </row>
    <row r="102" spans="10:10">
      <c r="J102" s="3"/>
    </row>
    <row r="103" spans="10:10">
      <c r="J103" s="3"/>
    </row>
    <row r="104" spans="10:10">
      <c r="J104" s="3"/>
    </row>
    <row r="105" spans="10:10">
      <c r="J105" s="3"/>
    </row>
    <row r="106" spans="10:10">
      <c r="J106" s="3"/>
    </row>
    <row r="107" spans="10:10">
      <c r="J107" s="3"/>
    </row>
    <row r="108" spans="10:10">
      <c r="J108" s="3"/>
    </row>
    <row r="109" spans="10:10">
      <c r="J109" s="3"/>
    </row>
    <row r="110" spans="10:10">
      <c r="J110" s="3"/>
    </row>
    <row r="111" spans="10:10">
      <c r="J111" s="3"/>
    </row>
    <row r="112" spans="10:10">
      <c r="J112" s="3"/>
    </row>
    <row r="113" spans="10:10">
      <c r="J113" s="3"/>
    </row>
    <row r="114" spans="10:10">
      <c r="J114" s="3"/>
    </row>
    <row r="115" spans="10:10">
      <c r="J115" s="3"/>
    </row>
  </sheetData>
  <mergeCells count="18">
    <mergeCell ref="V2:V3"/>
    <mergeCell ref="B43:K43"/>
    <mergeCell ref="L43:V43"/>
    <mergeCell ref="C44:E44"/>
    <mergeCell ref="F44:H44"/>
    <mergeCell ref="I44:K44"/>
    <mergeCell ref="N44:O44"/>
    <mergeCell ref="Q44:R44"/>
    <mergeCell ref="T44:U44"/>
    <mergeCell ref="V44:V45"/>
    <mergeCell ref="B1:K1"/>
    <mergeCell ref="L1:U1"/>
    <mergeCell ref="C2:E2"/>
    <mergeCell ref="F2:H2"/>
    <mergeCell ref="I2:K2"/>
    <mergeCell ref="N2:O2"/>
    <mergeCell ref="Q2:R2"/>
    <mergeCell ref="T2:U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2022-04-01T07:24:01Z</dcterms:created>
  <dcterms:modified xsi:type="dcterms:W3CDTF">2022-04-01T07:26:17Z</dcterms:modified>
</cp:coreProperties>
</file>